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810" yWindow="30" windowWidth="7425" windowHeight="6345" activeTab="0"/>
  </bookViews>
  <sheets>
    <sheet name="Notes-pg 7" sheetId="1" r:id="rId1"/>
    <sheet name="P&amp;L" sheetId="2" r:id="rId2"/>
    <sheet name="BS " sheetId="3" r:id="rId3"/>
    <sheet name="Cashflow" sheetId="4" r:id="rId4"/>
    <sheet name="Equity" sheetId="5" r:id="rId5"/>
  </sheets>
  <definedNames>
    <definedName name="_xlnm.Print_Area" localSheetId="2">'BS '!$A$1:$E$71</definedName>
    <definedName name="_xlnm.Print_Area" localSheetId="3">'Cashflow'!$A$1:$J$89</definedName>
    <definedName name="_xlnm.Print_Area" localSheetId="4">'Equity'!$B$1:$Q$55</definedName>
    <definedName name="_xlnm.Print_Area" localSheetId="0">'Notes-pg 7'!$A$1:$J$365</definedName>
    <definedName name="_xlnm.Print_Area" localSheetId="1">'P&amp;L'!$1:$54</definedName>
    <definedName name="_xlnm.Print_Titles" localSheetId="0">'Notes-pg 7'!$2:$7</definedName>
  </definedNames>
  <calcPr fullCalcOnLoad="1"/>
</workbook>
</file>

<file path=xl/sharedStrings.xml><?xml version="1.0" encoding="utf-8"?>
<sst xmlns="http://schemas.openxmlformats.org/spreadsheetml/2006/main" count="474" uniqueCount="353">
  <si>
    <r>
      <t xml:space="preserve">POH KONG HOLDINGS BERHAD </t>
    </r>
    <r>
      <rPr>
        <sz val="12"/>
        <rFont val="Arial"/>
        <family val="2"/>
      </rPr>
      <t>(Company No : 586139-K)</t>
    </r>
  </si>
  <si>
    <r>
      <t xml:space="preserve">Comparison with Preceding Quarter's Results </t>
    </r>
    <r>
      <rPr>
        <sz val="12"/>
        <rFont val="Arial"/>
        <family val="2"/>
      </rPr>
      <t>(4th Quarter FYE 2008 vs 3rd Quarter FYE 2008)</t>
    </r>
  </si>
  <si>
    <r>
      <t>(i) Proposed bonus issue of 87,932,518 new ordinary shares of RM1.00 each in Poh Kong ("</t>
    </r>
    <r>
      <rPr>
        <b/>
        <sz val="12"/>
        <rFont val="Arial"/>
        <family val="2"/>
      </rPr>
      <t>Bonus Shares</t>
    </r>
    <r>
      <rPr>
        <sz val="12"/>
        <rFont val="Arial"/>
        <family val="2"/>
      </rPr>
      <t>"), to be credited as fully paid-up on the basis of three (3) new Bonus Shares for every four (4) existing ordinary shares of RM1.00 each in Poh Kong ("</t>
    </r>
    <r>
      <rPr>
        <b/>
        <sz val="12"/>
        <rFont val="Arial"/>
        <family val="2"/>
      </rPr>
      <t xml:space="preserve">Poh Kong Shares") </t>
    </r>
    <r>
      <rPr>
        <sz val="12"/>
        <rFont val="Arial"/>
        <family val="2"/>
      </rPr>
      <t>held on an entitlement date to be determined and announced later ("</t>
    </r>
    <r>
      <rPr>
        <b/>
        <sz val="12"/>
        <rFont val="Arial"/>
        <family val="2"/>
      </rPr>
      <t>Proposed Bonus Issue</t>
    </r>
    <r>
      <rPr>
        <sz val="12"/>
        <rFont val="Arial"/>
        <family val="2"/>
      </rPr>
      <t xml:space="preserve">"); </t>
    </r>
  </si>
  <si>
    <r>
      <t>(ii) Proposed share split involving subdivision of every one (1) existing Poh Kong Share held after the Proposed Bonus Issue into two (2) new ordinary shares of RM0.50 each in Poh Kong ("</t>
    </r>
    <r>
      <rPr>
        <b/>
        <sz val="12"/>
        <rFont val="Arial"/>
        <family val="2"/>
      </rPr>
      <t>Subdivided Poh Kong Shares</t>
    </r>
    <r>
      <rPr>
        <sz val="12"/>
        <rFont val="Arial"/>
        <family val="2"/>
      </rPr>
      <t>") ("</t>
    </r>
    <r>
      <rPr>
        <b/>
        <sz val="12"/>
        <rFont val="Arial"/>
        <family val="2"/>
      </rPr>
      <t>Proposed Share Split</t>
    </r>
    <r>
      <rPr>
        <sz val="12"/>
        <rFont val="Arial"/>
        <family val="2"/>
      </rPr>
      <t>");</t>
    </r>
  </si>
  <si>
    <t>REQUIREMENTS</t>
  </si>
  <si>
    <t xml:space="preserve">ADDITIONAL INFORMATION REQUIRED BY BURSA MALAYSIA SECURITIES BERHAD LISTING </t>
  </si>
  <si>
    <t xml:space="preserve">Net profit after taxation for basic earnings per share </t>
  </si>
  <si>
    <t xml:space="preserve">Weighted average number of  ordinary shares in issue </t>
  </si>
  <si>
    <t>('000)</t>
  </si>
  <si>
    <t>date.</t>
  </si>
  <si>
    <t xml:space="preserve">There were no purchases or disposals of quoted securities for the current quarter and financial year to </t>
  </si>
  <si>
    <t xml:space="preserve">There were no disposals of unquoted investments or properties for the current quarter and financial year to </t>
  </si>
  <si>
    <t xml:space="preserve">Save as disclosed above, there were no changes in contingent liabilities since the last annual balance sheet </t>
  </si>
  <si>
    <t>Manufacturing:  Manufacturer and dealer of jewelleries, precious stones and gold ornaments</t>
  </si>
  <si>
    <t>Trading:  Suppliers and retailers of gold ornaments, jewelleries and precious stones</t>
  </si>
  <si>
    <t>Others:  Investment holding</t>
  </si>
  <si>
    <t>qualification.</t>
  </si>
  <si>
    <t>Attributable to:--</t>
  </si>
  <si>
    <t xml:space="preserve">  Equity Holders of the Parent</t>
  </si>
  <si>
    <t xml:space="preserve">  Minority Interests</t>
  </si>
  <si>
    <t xml:space="preserve">Earnings per share attributable to  </t>
  </si>
  <si>
    <t xml:space="preserve">  equity holders of the parent</t>
  </si>
  <si>
    <t>(Unaudited)</t>
  </si>
  <si>
    <t>(Restated)</t>
  </si>
  <si>
    <t>EQUITY ATTRIBUTABLE TO EQUITY HOLDERS</t>
  </si>
  <si>
    <t>OF THE COMPANY</t>
  </si>
  <si>
    <t>REVALUATION RESERVE</t>
  </si>
  <si>
    <t>TOTAL EQUITY</t>
  </si>
  <si>
    <t xml:space="preserve">Net assets per share attributable to </t>
  </si>
  <si>
    <t xml:space="preserve">ordinary equity holders of parent (RM) </t>
  </si>
  <si>
    <t xml:space="preserve">    Gain on disposal of property, plant and equipment</t>
  </si>
  <si>
    <t xml:space="preserve">    Property, plant and equipment written off</t>
  </si>
  <si>
    <t xml:space="preserve">    Forfeited customers' deposits</t>
  </si>
  <si>
    <t xml:space="preserve">    Inventory loss</t>
  </si>
  <si>
    <t xml:space="preserve">    Reversal of allowance for doubtful debts</t>
  </si>
  <si>
    <t xml:space="preserve">    Short-term accumulating compensated absences</t>
  </si>
  <si>
    <t xml:space="preserve">    Deposit written off</t>
  </si>
  <si>
    <t xml:space="preserve">    Dividend received</t>
  </si>
  <si>
    <t>Net cash used in operations</t>
  </si>
  <si>
    <t>Net cash used in operating activities</t>
  </si>
  <si>
    <t>Fixed deposit</t>
  </si>
  <si>
    <t>Purchase of investment</t>
  </si>
  <si>
    <t>Proceeds from disposal of property, plant and equipment</t>
  </si>
  <si>
    <t>Purchase of property, plant and equipment</t>
  </si>
  <si>
    <t>Loan raised</t>
  </si>
  <si>
    <t>Dividend paid</t>
  </si>
  <si>
    <t>Proceeds from issuance of shares to minority interest</t>
  </si>
  <si>
    <t>Net cash generated from financing activities</t>
  </si>
  <si>
    <t>NET (DECREASE) / INCREASE IN CASH AND CASH EQUIVALENTS</t>
  </si>
  <si>
    <t xml:space="preserve">     and Articles of Association; and Proposed Private Placement </t>
  </si>
  <si>
    <t xml:space="preserve">(ii) Proposed Bonus Issue; Proposed Share Split; Proposed Amendments to the Memorandum </t>
  </si>
  <si>
    <t>At 1 August 2006</t>
  </si>
  <si>
    <t>At 1 August 2007</t>
  </si>
  <si>
    <t>Issuance, Cancellation or Repayments of Debt and Equity Securities</t>
  </si>
  <si>
    <t>Segmental Information</t>
  </si>
  <si>
    <t>Trading</t>
  </si>
  <si>
    <t>Manufacturing</t>
  </si>
  <si>
    <t>Revenue</t>
  </si>
  <si>
    <t>Accounting Policies and Methods of Computation</t>
  </si>
  <si>
    <t>Audit Report</t>
  </si>
  <si>
    <t>Seasonality or Cyclicality of Operations</t>
  </si>
  <si>
    <t>Unusual Items</t>
  </si>
  <si>
    <t>Changes in Estimates</t>
  </si>
  <si>
    <t>Dividend</t>
  </si>
  <si>
    <t xml:space="preserve">Material Events Subsequent To The Financial Period </t>
  </si>
  <si>
    <t>Changes in the Composition of the Company</t>
  </si>
  <si>
    <t>Contingent Liabilities</t>
  </si>
  <si>
    <t>Review of Performance</t>
  </si>
  <si>
    <t>Taxation</t>
  </si>
  <si>
    <t>Individual Quarter</t>
  </si>
  <si>
    <t>Cumulative Quarter</t>
  </si>
  <si>
    <t>Quarter</t>
  </si>
  <si>
    <t>RM'000</t>
  </si>
  <si>
    <t>Quoted Securities</t>
  </si>
  <si>
    <t>a.</t>
  </si>
  <si>
    <t>b.</t>
  </si>
  <si>
    <t>Status of Corporate Proposals Announced</t>
  </si>
  <si>
    <t>Borrowings and Debt Securities</t>
  </si>
  <si>
    <t>Total</t>
  </si>
  <si>
    <t>Off Balance Sheet Financial Instruments</t>
  </si>
  <si>
    <t xml:space="preserve">Material Litigation </t>
  </si>
  <si>
    <t>Basic earnings per share (sen)</t>
  </si>
  <si>
    <t>Master</t>
  </si>
  <si>
    <t>ADJUSTMENTS</t>
  </si>
  <si>
    <t>CASH FLOW FROM OPERATING ACTIVITIES</t>
  </si>
  <si>
    <t>Profit before taxation</t>
  </si>
  <si>
    <t>Adjustments for:</t>
  </si>
  <si>
    <t xml:space="preserve">    Interest expense</t>
  </si>
  <si>
    <t>Operating profit before working capital changes</t>
  </si>
  <si>
    <t>Inventories</t>
  </si>
  <si>
    <t>Amount due to directors</t>
  </si>
  <si>
    <t>CASH FLOW FROM INVESTING ACTIVITIES</t>
  </si>
  <si>
    <t>CASH FLOW FROM FINANCING ACTIVITIES</t>
  </si>
  <si>
    <t>OPENING CASH AND CASH EQUIVALENTS</t>
  </si>
  <si>
    <t>CLOSING CASH AND CASH EQUIVALENTS</t>
  </si>
  <si>
    <t>Cash and cash equivalents comprise the following:</t>
  </si>
  <si>
    <t>Cash and bank balances</t>
  </si>
  <si>
    <t>Bank overdraft</t>
  </si>
  <si>
    <t>Capital</t>
  </si>
  <si>
    <t>Premium</t>
  </si>
  <si>
    <t>QUARTER</t>
  </si>
  <si>
    <t>CURRENT ASSETS</t>
  </si>
  <si>
    <t>CURRENT LIABILITIES</t>
  </si>
  <si>
    <t>SHARE CAPITAL</t>
  </si>
  <si>
    <t>SHARE PREMIUM</t>
  </si>
  <si>
    <t>MINORITY INTERESTS</t>
  </si>
  <si>
    <t>INDIVIDUAL QUARTER</t>
  </si>
  <si>
    <t>CUMULATIVE QUARTER</t>
  </si>
  <si>
    <t>ENDED</t>
  </si>
  <si>
    <t>Other operating income</t>
  </si>
  <si>
    <t>Profit from operations</t>
  </si>
  <si>
    <t>Finance costs</t>
  </si>
  <si>
    <t>Profit after taxation</t>
  </si>
  <si>
    <t xml:space="preserve"> - basic (sen)</t>
  </si>
  <si>
    <t>A1.</t>
  </si>
  <si>
    <t>A2.</t>
  </si>
  <si>
    <t>A3.</t>
  </si>
  <si>
    <t>A4.</t>
  </si>
  <si>
    <t>A5.</t>
  </si>
  <si>
    <t>A6.</t>
  </si>
  <si>
    <t>A7.</t>
  </si>
  <si>
    <t>A8.</t>
  </si>
  <si>
    <t>A9.</t>
  </si>
  <si>
    <t>A10.</t>
  </si>
  <si>
    <t>A11.</t>
  </si>
  <si>
    <t>A12.</t>
  </si>
  <si>
    <t>B1.</t>
  </si>
  <si>
    <t>B2.</t>
  </si>
  <si>
    <t>B3.</t>
  </si>
  <si>
    <t>B4.</t>
  </si>
  <si>
    <t>B5.</t>
  </si>
  <si>
    <t>B6.</t>
  </si>
  <si>
    <t>B7.</t>
  </si>
  <si>
    <t>B8.</t>
  </si>
  <si>
    <t>B9.</t>
  </si>
  <si>
    <t>B10.</t>
  </si>
  <si>
    <t>B11.</t>
  </si>
  <si>
    <t>B12.</t>
  </si>
  <si>
    <t>B13.</t>
  </si>
  <si>
    <t>BY ORDER OF THE BOARD</t>
  </si>
  <si>
    <t>Earnings Per Share</t>
  </si>
  <si>
    <t>Current Year Prospects</t>
  </si>
  <si>
    <t>Profit Forecast</t>
  </si>
  <si>
    <t>Tax recoverable</t>
  </si>
  <si>
    <t>Trade receivables</t>
  </si>
  <si>
    <t>Trade payables</t>
  </si>
  <si>
    <t>Interest paid</t>
  </si>
  <si>
    <t>Net cash used in investing activities</t>
  </si>
  <si>
    <t>Business segments:</t>
  </si>
  <si>
    <t>Division</t>
  </si>
  <si>
    <t>Others</t>
  </si>
  <si>
    <t>Inter-segment Revenue</t>
  </si>
  <si>
    <t>Total Revenue</t>
  </si>
  <si>
    <t>Group</t>
  </si>
  <si>
    <t>Listing Expenses</t>
  </si>
  <si>
    <t xml:space="preserve">Profit for the period </t>
  </si>
  <si>
    <t>Elimination</t>
  </si>
  <si>
    <t xml:space="preserve">      Cumulative Quarter</t>
  </si>
  <si>
    <t>Tax paid</t>
  </si>
  <si>
    <t>Income taxation</t>
  </si>
  <si>
    <t>- Secured</t>
  </si>
  <si>
    <t>- Unsecured</t>
  </si>
  <si>
    <t>There were no material changes in the estimates used for the preparation of interim financial report.</t>
  </si>
  <si>
    <t xml:space="preserve">B. </t>
  </si>
  <si>
    <t xml:space="preserve">A. </t>
  </si>
  <si>
    <t>NOTES TO THE INTERIM FINANCIAL REPORT</t>
  </si>
  <si>
    <t>Purchase of Machinery</t>
  </si>
  <si>
    <t>Working Capital</t>
  </si>
  <si>
    <t>Acquisition of 55% equity interest in PKJM</t>
  </si>
  <si>
    <t>Expansion</t>
  </si>
  <si>
    <t xml:space="preserve">    Interest income</t>
  </si>
  <si>
    <t>Interest received</t>
  </si>
  <si>
    <t>Repayment to lease creditors</t>
  </si>
  <si>
    <t>Operating Expenses</t>
  </si>
  <si>
    <t>Approved</t>
  </si>
  <si>
    <t>Utilized</t>
  </si>
  <si>
    <t>Balance</t>
  </si>
  <si>
    <t>Reserve</t>
  </si>
  <si>
    <t>DATO' CHOON YEE SEIONG</t>
  </si>
  <si>
    <t>Executive Chairman / Group Managing Director</t>
  </si>
  <si>
    <t>Issuance of Shares (Conversion of ICULS)</t>
  </si>
  <si>
    <t>PERIOD</t>
  </si>
  <si>
    <r>
      <t xml:space="preserve">POH KONG HOLDINGS BERHAD </t>
    </r>
    <r>
      <rPr>
        <sz val="11"/>
        <rFont val="Arial"/>
        <family val="2"/>
      </rPr>
      <t>(Company No : 586139-K)</t>
    </r>
  </si>
  <si>
    <t xml:space="preserve">AS AT </t>
  </si>
  <si>
    <t>NON-CURRENT ASSETS</t>
  </si>
  <si>
    <t>Property, plant and equipment</t>
  </si>
  <si>
    <t>Intangible assets</t>
  </si>
  <si>
    <t>Non-trade receivables</t>
  </si>
  <si>
    <t>Fixed deposits with licensed banks</t>
  </si>
  <si>
    <t>Deferred tax assets</t>
  </si>
  <si>
    <t xml:space="preserve">Non-trade payables </t>
  </si>
  <si>
    <t>Amount due to directors (Note 1)</t>
  </si>
  <si>
    <t>Provision for taxation</t>
  </si>
  <si>
    <t>Deferred tax liabilities</t>
  </si>
  <si>
    <t>Short-term borrowings</t>
  </si>
  <si>
    <t>NET CURRENT ASSETS</t>
  </si>
  <si>
    <t>UNAUDITED CONDENSED CONSOLIDATED BALANCE SHEET</t>
  </si>
  <si>
    <t>Long-term borrowings</t>
  </si>
  <si>
    <t xml:space="preserve"> LONG TERM AND DEFERRED LIABILITIES</t>
  </si>
  <si>
    <t>UNAUDITED CONDENSED CONSOLIDATED INCOME STATEMENT</t>
  </si>
  <si>
    <t>UNAUDITED CONDENSED CONSOLIDATED CASH FLOW STATEMENT</t>
  </si>
  <si>
    <t>UNAUDITED CONDENSED CONSOLIDATED STATEMENT OF CHANGES IN EQUITY</t>
  </si>
  <si>
    <t>Retained</t>
  </si>
  <si>
    <t>Share</t>
  </si>
  <si>
    <t>Investment property</t>
  </si>
  <si>
    <t>Other investments</t>
  </si>
  <si>
    <t>Hire purchase and lease creditors</t>
  </si>
  <si>
    <t>Other bank borrowings</t>
  </si>
  <si>
    <t>Term loans</t>
  </si>
  <si>
    <t>Ended</t>
  </si>
  <si>
    <t>Period</t>
  </si>
  <si>
    <t>Variance</t>
  </si>
  <si>
    <t>RM('000)</t>
  </si>
  <si>
    <t>(%)</t>
  </si>
  <si>
    <t>Financial Indicators:</t>
  </si>
  <si>
    <t>Petaling Jaya</t>
  </si>
  <si>
    <t>Non-trade payables</t>
  </si>
  <si>
    <t xml:space="preserve">    Depreciation of property, plant and equipment</t>
  </si>
  <si>
    <t>RETAINED EARNINGS</t>
  </si>
  <si>
    <t>Earnings</t>
  </si>
  <si>
    <t>Not applicable as the Group did not publish any profit forecast.</t>
  </si>
  <si>
    <t>Disposal of Unquoted Investments and/or Properties</t>
  </si>
  <si>
    <t>Equity component of ICULS</t>
  </si>
  <si>
    <t>Repayment of term loan</t>
  </si>
  <si>
    <t>There were no investments in quoted securities for the current quarter and financial year to date.</t>
  </si>
  <si>
    <t xml:space="preserve">    Allowance for doubtful debts</t>
  </si>
  <si>
    <t>There were no unusual and extraordinary items in the current quarter under review.</t>
  </si>
  <si>
    <t>Deferred taxation</t>
  </si>
  <si>
    <t>Repayment to hire purchase creditors</t>
  </si>
  <si>
    <t>Dividend received</t>
  </si>
  <si>
    <t>(i) Status of utilization of proceeds raised from the Public Issue</t>
  </si>
  <si>
    <t>Holders of</t>
  </si>
  <si>
    <t xml:space="preserve">Parent </t>
  </si>
  <si>
    <t>Company</t>
  </si>
  <si>
    <t>Interests</t>
  </si>
  <si>
    <t>Total</t>
  </si>
  <si>
    <t>Total to</t>
  </si>
  <si>
    <t xml:space="preserve">Minority </t>
  </si>
  <si>
    <t xml:space="preserve">Effect on the adoption of FRS 3 </t>
  </si>
  <si>
    <t/>
  </si>
  <si>
    <t>At 31 July 2007</t>
  </si>
  <si>
    <t>Dividends</t>
  </si>
  <si>
    <t xml:space="preserve">Revaluation </t>
  </si>
  <si>
    <t>Revaluation surplus</t>
  </si>
  <si>
    <t>Bonus issue and share split</t>
  </si>
  <si>
    <t>At 31 July 2008</t>
  </si>
  <si>
    <t>The revenue of the Group in fourth quarter decreased slightly as compared to previous quarter as this was a traditional slow trading period.</t>
  </si>
  <si>
    <t>25 September 2008</t>
  </si>
  <si>
    <t>Amount due to ultimate holding company</t>
  </si>
  <si>
    <t>Expenses for Bonus issue and share split</t>
  </si>
  <si>
    <t xml:space="preserve">Based on the valuation reports prepared by Allied Group Property Consultant (Selangor) Sdn Bhd and PPC International Sdn Bhd, registered independent valuers, the fair value of the Group's land and buildings is RM41,060,000. The carrying amount of the properties as at 31 July 2008 was RM32,680,960. The revaluation surplus was incorporated in the financial statements for the financial ended 31 July 2008. </t>
  </si>
  <si>
    <t xml:space="preserve">    Reversal of impairment loss</t>
  </si>
  <si>
    <t xml:space="preserve">    Expenses for Bonus Issue  and Share Split </t>
  </si>
  <si>
    <t>0.64 #</t>
  </si>
  <si>
    <t>QUARTERLY REPORT FOR THE FOURTH QUARTER ENDED 31 JULY 2008</t>
  </si>
  <si>
    <t>a)</t>
  </si>
  <si>
    <t>FRS 117</t>
  </si>
  <si>
    <t>Leases</t>
  </si>
  <si>
    <t>FRS 117 requires classification of leasehold land for own use to be classified as operating lease and where necessary, the minimum lease payments or the up-front payments made are allocated between the land and the building elements in proportion to the relative fair values for leasehold interests in the land element and building element of the lease at the inception of the lease.  The up-front payment represents prepaid lease payments and are amortised on a straight-line basis over the lease term.</t>
  </si>
  <si>
    <t>The reclassification of leasehold land as prepaid lease payments has been accounted for retrospectively and the comparatives in the balance sheet have been restated.</t>
  </si>
  <si>
    <t>The effect on the comparatives to the Group on adoption of FRS 117 are as follows:</t>
  </si>
  <si>
    <t>Effect of</t>
  </si>
  <si>
    <t>As previously</t>
  </si>
  <si>
    <t>adoption of</t>
  </si>
  <si>
    <t xml:space="preserve">As </t>
  </si>
  <si>
    <t>reported</t>
  </si>
  <si>
    <t>restated</t>
  </si>
  <si>
    <t>(RM'000)</t>
  </si>
  <si>
    <t>At 31 July 2007</t>
  </si>
  <si>
    <t>Property, Plant and Equipment</t>
  </si>
  <si>
    <t>Prepaid Lease Payments</t>
  </si>
  <si>
    <t>b)</t>
  </si>
  <si>
    <t>FRS 124</t>
  </si>
  <si>
    <t>Related Party Disclosures</t>
  </si>
  <si>
    <t xml:space="preserve">FRS 124 expands the definition of related party and adds new disclosure requirements. The adoption of FRS 124 will only impact the format and extent of disclosures presented in the financial statements.  </t>
  </si>
  <si>
    <t>c)</t>
  </si>
  <si>
    <t>FRS 6</t>
  </si>
  <si>
    <t>Exploration for and Evaluation of Mineral Resources</t>
  </si>
  <si>
    <t>FRS 6 is not relevant to the Group's operation.</t>
  </si>
  <si>
    <t>d)</t>
  </si>
  <si>
    <t>FRS 107</t>
  </si>
  <si>
    <t>Cash Flow Statements</t>
  </si>
  <si>
    <t>e)</t>
  </si>
  <si>
    <t>FRS 111</t>
  </si>
  <si>
    <t>Construction Contracts</t>
  </si>
  <si>
    <t>f)</t>
  </si>
  <si>
    <t>FRS 112</t>
  </si>
  <si>
    <t>Income Taxes</t>
  </si>
  <si>
    <t>g)</t>
  </si>
  <si>
    <t>FRS 118</t>
  </si>
  <si>
    <t>h)</t>
  </si>
  <si>
    <t>FRS 120</t>
  </si>
  <si>
    <t>Accounting for Government Grants and Disclosure of Government Assistance</t>
  </si>
  <si>
    <t>i)</t>
  </si>
  <si>
    <t>FRS 134</t>
  </si>
  <si>
    <t>Interim Financial Reporting</t>
  </si>
  <si>
    <t>j)</t>
  </si>
  <si>
    <t>FRS 137</t>
  </si>
  <si>
    <t>Provisions, Contingent Liabilities and Contingent Assets</t>
  </si>
  <si>
    <t>The above new and revised FRSs will not have any impact on the financial statements.</t>
  </si>
  <si>
    <t>Pursuant to the Bonus Issue, 87,932,518 new ordinary shares of RM1.00 each have been issued. Simultaneously, the enlarged issued and paid-up share capital after the Bonus Issue comprising of 205,175,876 ordinary shares of RM1.00 each have been subdivided into 410,351,752 ordinary shares of RM0.50 each. The Bonus Issue and Share Split have been completed on 21 February 2008.</t>
  </si>
  <si>
    <t>Save as disclosed, there were no issuance and repayment of debt and equity securities, share buy-back, share cancellations, shares held as treasury shares and resale of treasury shares for the current financial year to-date.</t>
  </si>
  <si>
    <t>Valuations of Property, Plant and Equipment</t>
  </si>
  <si>
    <t xml:space="preserve">On 3 December 2007, the Company signed an exclusive Distribution and Marketing Agreement with Schoeffel GmbH whereby the Company is appointed as sole exclusive distributor for the sale/re-sale, marketing and after service of cultured pearls and pearl jewellery bearing Marks "Schoeffel" which are manufactured by or for Schoeffel (including supplies and parts thereof) in Malaysia, Singapore, Indonesia, Thailand, Brunei and Vietnam. </t>
  </si>
  <si>
    <t>Save as disclosed, there was no subsequent material event as at the date of this quarterly report.</t>
  </si>
  <si>
    <t>There were no changes in the composition of the Group for the current quarter and financial year to date including business combination, acquisition or disposal of subsidiaries and long term investment, restructuring or discontinuing of operations.</t>
  </si>
  <si>
    <t>The Company has provided additional corporate guarantee amounted to RM57,574 to bank for credit facility granted to subsidiary company. As at 31 July 2008, a total of RM103,901,254 corporate guarantee has been given in support of banking facilities granted to subsidiary companies and a total of RM7,078,400 corporate guarantee has been given to third party in respect of leasing and hire purchase facilities.</t>
  </si>
  <si>
    <t>Q4FYE2008</t>
  </si>
  <si>
    <t>Q3FYE2008</t>
  </si>
  <si>
    <t>For the current financial year, the Group will continue its drive to build market share by enhancing and differentiating its product offerings to its targeted market segments. Towards this purpose, the Group is actively evaluating various initiatives and opportunities to acquire new customers through the introduction of new product designs, enhanced customer service and retail branch network expansion.</t>
  </si>
  <si>
    <t>31.7.2008</t>
  </si>
  <si>
    <t>31.7.2007</t>
  </si>
  <si>
    <t>(Audited)</t>
  </si>
  <si>
    <t>The effective tax rate for the current quarter was higher than the statutory tax rate is principally due to certain expenses disallowed for tax purposes.</t>
  </si>
  <si>
    <t>As at 31 July 2008, the status of the utilization of proceeds raised from the Public Issue pursuant to the listing of the Company on Main Board of Bursa Malaysia Securities Berhad amounting to RM 31.328 million as follows:-</t>
  </si>
  <si>
    <t>On 10 December 2007, on behalf of the Board of Directors of the Company, MIMB Investment Bank Berhad (formerly known as Malaysia International Merchant Bankers Berhad) announced that the Company is proposing to implement the following proposals:</t>
  </si>
  <si>
    <t>(iii) Proposed amendments to the memorandum and articles of association of Poh Kong ; and</t>
  </si>
  <si>
    <t>(iv) Proposed private placement of up to 41,035,000 new Subdivided Poh Kong Shares representing approximately 10% of the enlarged issued and paid-up share capital of Poh Kong after the implementation of the Proposed Bonus Issue and Proposed Share Split.</t>
  </si>
  <si>
    <t>The Bonus Issue and Share Split have been completed upon listing of all the Poh Kong Shares (issued pursuant to the Bonus Issue and Share Split) on the Main Board of Bursa Malaysia Securities Berhad on 21 February 2008. The Amendments to Memorandum and Articles of Association were also effected on 15 January 2008.</t>
  </si>
  <si>
    <t>The Securities Commission ("SC") had approved the Proposed Private Placement on 25 March 2008 and the approval is subject to the following conditions:-</t>
  </si>
  <si>
    <t>(a) MIMB / Poh Kong to fully comply with the standard conditions as paragraph 6.07 of the Guidelines on the Offering of Equity and Equity-Linked Securities ("Equity Guidelines") and all relevant requirements of the Equity Guidelines;</t>
  </si>
  <si>
    <t>(b) At least 30% of the Placement Shares must be placed out to the Bumiputera investors; and</t>
  </si>
  <si>
    <t>(c) MIMB / Poh Kong to inform the SC upon completion of the Proposed Private Placement.</t>
  </si>
  <si>
    <t>(iii) Acquisition of two properties</t>
  </si>
  <si>
    <t xml:space="preserve">Poh Kong Properties Sdn Bhd, a wholly owned subsidiary of the Company, had on 21 April 2008 entered into Sale and Purchase Agreements with Kumpulan Voir Sdn Bhd to acquire two properties, known as G27 &amp; G28, Kuantan Parade, Pahang Darul Makmur, at a total purchase consideration of RM2,100,000-00. The Company had paid 10% deposit upon execution of the agreements and the balance sum shall be released within three months from the Unconditional Date.   </t>
  </si>
  <si>
    <t>The Group's borrowings (all denominated in Malaysian Currency) as at 31 July 2008 are as follows:-</t>
  </si>
  <si>
    <t>Short-term Borrowings</t>
  </si>
  <si>
    <t>Murabahah Commercial Paper ("CP")</t>
  </si>
  <si>
    <t>Long-term Borrowings</t>
  </si>
  <si>
    <t>Advance from Ultimate Holding Company</t>
  </si>
  <si>
    <t>Murabahah Medium Term Notes ("MTN")</t>
  </si>
  <si>
    <t>There were no financial instruments with off balance sheet risk as at the date of this quarterly report and financial year to-date.</t>
  </si>
  <si>
    <t>On 8 September 2008, the Company submitted an application to the SC to seek an extension of up to six (6) months to 24 March 2009 to complete the Proposed Private Placement. The SC had approved the application vide its letter dated 12 September 2008.</t>
  </si>
  <si>
    <t>The Group's revenue for the fourth quarter under review was higher at RM123.707 million as compared to the revenue in the corresponding quarter last year of RM102.169 million; an increase of RM21.538 million. The increase in revenue was attributed to revenue from the new outlets and existing stores.  The Group's profit before tax in the current quarter at RM8.862 million was higher as compared to the profit before tax of RM4.361 million in the corresponding quarter last year; an increase of RM4.501 million. The increase in profit before tax was mainly attributable to an improvement in profit margin due to the surge in gold price.</t>
  </si>
  <si>
    <t>The Board of Directors expects the performance of the Group for the financial year ending 31 July 2009 to be satisfactory.</t>
  </si>
  <si>
    <t xml:space="preserve">          emoluments.</t>
  </si>
  <si>
    <t>Note 1: Amount due to directors consists of directors' fee and directors' other</t>
  </si>
  <si>
    <t xml:space="preserve">        #: Based on the enlarged issued and paid-up share capital of 410,351,752 </t>
  </si>
  <si>
    <t xml:space="preserve">            ordinary shares of RM0.50 each.</t>
  </si>
  <si>
    <t>The interim financial report has been prepared in accordance with Financial Reporting Standard ("FRS") 134: Interim Financial Reporting and Chapter 9 part K of the Listing Requirements of Bursa Malaysia Securities Berhad, and should be read in conjunction with the Audited Financial Statements for the year ended 31 July 2007.</t>
  </si>
  <si>
    <t xml:space="preserve">The audit report of the preceding Audited Financial Statements of the Company were reported without any </t>
  </si>
  <si>
    <t>No dividend was paid in the quarter under review.</t>
  </si>
  <si>
    <t>Segmental information is presented in respect of the Group's business segments.</t>
  </si>
  <si>
    <t>Save as disclosed, the valuation of property, plant and equipment and investment property have been brought forward without amendment from previous Audited Financial Statements.</t>
  </si>
  <si>
    <t>There was no material litigation as at the date of this quarterly report and the financial year to-date.</t>
  </si>
  <si>
    <t>(The Condensed Unaudited Consolidated Income Statements should be read in conjunction with the Audited Financial Statements for the year ended 31 July 2007)</t>
  </si>
  <si>
    <t>(The Condensed Unaudited Consolidated Balance Sheets should be read in conjunction with the Audited Financial Statements for the year ended 31 July 2007)</t>
  </si>
  <si>
    <t>(The Condensed Unaudited Consolidated Cash Flow Statement should be read in conjunction with the Audited Financial Statements for the year ended 31 July 2007)</t>
  </si>
  <si>
    <t>(The Condensed Unaudited Consolidated Statement of Changes in Equity should be read in conjunction with the Audited Financial Statements for the year ended 31 July 2007)</t>
  </si>
  <si>
    <t>The significant accounting policies and methods of computation applied in the unaudited condensed interim financial statements are consistent with those adopted in the Audited Financial Statements for the financial year ended 31 July 2007 except for the adoption of the following new and revised FRSs that are effective for the current financial year ended 31 July 2008:-</t>
  </si>
  <si>
    <t xml:space="preserve">The Board of Directors recommend a first and final tax exempt dividend of 1.40 sen per ordinary share of RM0.50 each in respect of the financial year ended 31 July 2008 (2007 : 4.44 sen tax exempt per ordinary share of RM1.00 each). The proposed dividend will be subject to shareholders' approval at the forthcoming Annual General Meeting to be held on a date to be announced later. The date of book closure of the Record of Depositors for determining dividend entitlements and the date of payment will be announced at a later date. Based on the outstanding issued and paid-up capital as at 31 July 2008 of 410,351,752 ordinary shares of RM0.50 each, the final dividend amounts to RM5,744,925 (2007 : RM5,205,605 net dividend was paid on 18 February 2008). Such dividend, if approved by shareholders will be accounted for in the shareholders' equity as an appropriation of retained earnings in the financial year ending 31 July 2009.    </t>
  </si>
  <si>
    <t xml:space="preserve">The details of Bonus Issue and Share Split are disclosed in Note A6 and B8 (ii). </t>
  </si>
  <si>
    <t xml:space="preserve">The Group has achieved internal forecast of RM450 million in revenue for the financial year ended 31 July 2008 as previously announced. The revenue was higher at RM509 million, approximately 23% increase over the revenue for the financial year ended 31 July 2007. </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</si>
</sst>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quot;￥&quot;\-#,##0"/>
    <numFmt numFmtId="169" formatCode="&quot;￥&quot;#,##0;[Red]&quot;￥&quot;\-#,##0"/>
    <numFmt numFmtId="170" formatCode="&quot;￥&quot;#,##0.00;&quot;￥&quot;\-#,##0.00"/>
    <numFmt numFmtId="171" formatCode="&quot;￥&quot;#,##0.00;[Red]&quot;￥&quot;\-#,##0.00"/>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quot;RM&quot;#,##0_);\(&quot;RM&quot;#,##0\)"/>
    <numFmt numFmtId="177" formatCode="&quot;RM&quot;#,##0_);[Red]\(&quot;RM&quot;#,##0\)"/>
    <numFmt numFmtId="178" formatCode="&quot;RM&quot;#,##0.00_);\(&quot;RM&quot;#,##0.00\)"/>
    <numFmt numFmtId="179" formatCode="&quot;RM&quot;#,##0.00_);[Red]\(&quot;RM&quot;#,##0.00\)"/>
    <numFmt numFmtId="180" formatCode="_(&quot;RM&quot;* #,##0_);_(&quot;RM&quot;* \(#,##0\);_(&quot;RM&quot;* &quot;-&quot;_);_(@_)"/>
    <numFmt numFmtId="181" formatCode="_(&quot;RM&quot;* #,##0.00_);_(&quot;RM&quot;* \(#,##0.00\);_(&quot;RM&quot;* &quot;-&quot;??_);_(@_)"/>
    <numFmt numFmtId="182" formatCode="_-* #,##0.00_-;\-* #,##0.00_-;_-* &quot;-&quot;??_-;_-@_-"/>
    <numFmt numFmtId="183" formatCode="_-&quot;£&quot;* #,##0_-;\-&quot;£&quot;* #,##0_-;_-&quot;£&quot;* &quot;-&quot;_-;_-@_-"/>
    <numFmt numFmtId="184" formatCode="_-&quot;£&quot;* #,##0.00_-;\-&quot;£&quot;* #,##0.00_-;_-&quot;£&quot;* &quot;-&quot;??_-;_-@_-"/>
    <numFmt numFmtId="185" formatCode="_-* #,##0_-;\-* #,##0_-;_-* &quot;-&quot;??_-;_-@_-"/>
    <numFmt numFmtId="186" formatCode="00000"/>
    <numFmt numFmtId="187" formatCode="_(* #,##0_);_(* \(#,##0\);_(* &quot;-&quot;??_);_(@_)"/>
    <numFmt numFmtId="188" formatCode="#,##0.00000"/>
    <numFmt numFmtId="189" formatCode="#,##0.000000"/>
    <numFmt numFmtId="190" formatCode="_-* #,##0.0_-;\-* #,##0.0_-;_-* &quot;-&quot;??_-;_-@_-"/>
    <numFmt numFmtId="191" formatCode="_ * #,##0_ ;_ * \-#,##0_ ;_ * &quot;-&quot;??_ ;_ @_ "/>
    <numFmt numFmtId="192" formatCode="0.00_);\(0.00\)"/>
    <numFmt numFmtId="193" formatCode="_-* #,##0.00000_-;\-* #,##0.00000_-;_-* &quot;-&quot;??_-;_-@_-"/>
    <numFmt numFmtId="194" formatCode="#,##0.000_);[Red]\(#,##0.000\)"/>
    <numFmt numFmtId="195" formatCode="_(* #,##0.000_);_(* \(#,##0.000\);_(* &quot;-&quot;??_);_(@_)"/>
    <numFmt numFmtId="196" formatCode="0_);\(0\)"/>
    <numFmt numFmtId="197" formatCode="_(* #,##0.0000_);_(* \(#,##0.0000\);_(* &quot;-&quot;??_);_(@_)"/>
    <numFmt numFmtId="198" formatCode="_(* #,##0.00000_);_(* \(#,##0.00000\);_(* &quot;-&quot;??_);_(@_)"/>
    <numFmt numFmtId="199" formatCode="_(* #,##0.000000_);_(* \(#,##0.000000\);_(* &quot;-&quot;??_);_(@_)"/>
    <numFmt numFmtId="200" formatCode="_(* #,##0.0000000_);_(* \(#,##0.0000000\);_(* &quot;-&quot;??_);_(@_)"/>
    <numFmt numFmtId="201" formatCode="_(* #,##0.00000000_);_(* \(#,##0.00000000\);_(* &quot;-&quot;??_);_(@_)"/>
    <numFmt numFmtId="202" formatCode="_(* #,##0.000000000_);_(* \(#,##0.000000000\);_(* &quot;-&quot;??_);_(@_)"/>
    <numFmt numFmtId="203" formatCode="_(* #,##0.0000000000_);_(* \(#,##0.0000000000\);_(* &quot;-&quot;??_);_(@_)"/>
    <numFmt numFmtId="204" formatCode="_(* #,##0.000000000000_);_(* \(#,##0.000000000000\);_(* &quot;-&quot;??_);_(@_)"/>
    <numFmt numFmtId="205" formatCode="_(* #,##0.00000000000000_);_(* \(#,##0.00000000000000\);_(* &quot;-&quot;??_);_(@_)"/>
    <numFmt numFmtId="206" formatCode="_(* #,##0.0_);_(* \(#,##0.0\);_(* &quot;-&quot;??_);_(@_)"/>
    <numFmt numFmtId="207" formatCode="#,##0.0_);\(#,##0.0\)"/>
    <numFmt numFmtId="208" formatCode="#,##0.0_);[Red]\(#,##0.0\)"/>
    <numFmt numFmtId="209" formatCode="_(* #,##0.00000000000_);_(* \(#,##0.00000000000\);_(* &quot;-&quot;??_);_(@_)"/>
    <numFmt numFmtId="210" formatCode="_-* #,##0.000_-;\-* #,##0.000_-;_-* &quot;-&quot;??_-;_-@_-"/>
    <numFmt numFmtId="211" formatCode="_(* #,##0.0_);_(* \(#,##0.0\);_(* &quot;-&quot;?_);_(@_)"/>
    <numFmt numFmtId="212" formatCode="_(* #,##0.000_);_(* \(#,##0.000\);_(* &quot;-&quot;???_);_(@_)"/>
    <numFmt numFmtId="213" formatCode="_(* #,##0.00000_);_(* \(#,##0.00000\);_(* &quot;-&quot;?????_);_(@_)"/>
    <numFmt numFmtId="214" formatCode="_(* #,##0.0000_);_(* \(#,##0.0000\);_(* &quot;-&quot;????_);_(@_)"/>
    <numFmt numFmtId="215" formatCode="&quot;Yes&quot;;&quot;Yes&quot;;&quot;No&quot;"/>
    <numFmt numFmtId="216" formatCode="&quot;True&quot;;&quot;True&quot;;&quot;False&quot;"/>
    <numFmt numFmtId="217" formatCode="&quot;On&quot;;&quot;On&quot;;&quot;Off&quot;"/>
    <numFmt numFmtId="218" formatCode="[$€-2]\ #,##0.00_);[Red]\([$€-2]\ #,##0.00\)"/>
    <numFmt numFmtId="219" formatCode="0.00_ "/>
    <numFmt numFmtId="220" formatCode="_(* #,##0_);_(* \(#,##0\);_(* &quot;&quot;??_);_(@_)"/>
  </numFmts>
  <fonts count="31">
    <font>
      <sz val="10"/>
      <name val="Arial"/>
      <family val="2"/>
    </font>
    <font>
      <u val="single"/>
      <sz val="10"/>
      <color indexed="12"/>
      <name val="Arial"/>
      <family val="2"/>
    </font>
    <font>
      <sz val="10"/>
      <name val="Times New Roman"/>
      <family val="1"/>
    </font>
    <font>
      <sz val="10"/>
      <color indexed="10"/>
      <name val="Times New Roman"/>
      <family val="1"/>
    </font>
    <font>
      <b/>
      <sz val="10"/>
      <name val="Arial"/>
      <family val="2"/>
    </font>
    <font>
      <b/>
      <sz val="10"/>
      <color indexed="8"/>
      <name val="Arial"/>
      <family val="2"/>
    </font>
    <font>
      <sz val="16"/>
      <name val="Arial"/>
      <family val="2"/>
    </font>
    <font>
      <sz val="12"/>
      <name val="Helv"/>
      <family val="2"/>
    </font>
    <font>
      <u val="single"/>
      <sz val="10"/>
      <color indexed="36"/>
      <name val="Arial"/>
      <family val="2"/>
    </font>
    <font>
      <b/>
      <sz val="14"/>
      <name val="Arial"/>
      <family val="2"/>
    </font>
    <font>
      <sz val="11"/>
      <name val="Arial"/>
      <family val="2"/>
    </font>
    <font>
      <sz val="11"/>
      <color indexed="10"/>
      <name val="Arial"/>
      <family val="2"/>
    </font>
    <font>
      <b/>
      <sz val="11"/>
      <name val="Arial"/>
      <family val="2"/>
    </font>
    <font>
      <sz val="11"/>
      <color indexed="12"/>
      <name val="Arial"/>
      <family val="2"/>
    </font>
    <font>
      <b/>
      <sz val="11"/>
      <color indexed="8"/>
      <name val="Arial"/>
      <family val="2"/>
    </font>
    <font>
      <sz val="10"/>
      <color indexed="8"/>
      <name val="Arial"/>
      <family val="2"/>
    </font>
    <font>
      <b/>
      <i/>
      <sz val="11"/>
      <name val="Arial"/>
      <family val="2"/>
    </font>
    <font>
      <b/>
      <sz val="12"/>
      <name val="Arial"/>
      <family val="2"/>
    </font>
    <font>
      <sz val="12"/>
      <name val="Arial"/>
      <family val="2"/>
    </font>
    <font>
      <b/>
      <sz val="12"/>
      <color indexed="9"/>
      <name val="Arial"/>
      <family val="2"/>
    </font>
    <font>
      <sz val="12"/>
      <color indexed="9"/>
      <name val="Arial"/>
      <family val="2"/>
    </font>
    <font>
      <b/>
      <sz val="12"/>
      <color indexed="8"/>
      <name val="Arial"/>
      <family val="2"/>
    </font>
    <font>
      <sz val="12"/>
      <color indexed="10"/>
      <name val="Arial"/>
      <family val="2"/>
    </font>
    <font>
      <b/>
      <sz val="12"/>
      <color indexed="10"/>
      <name val="Arial"/>
      <family val="2"/>
    </font>
    <font>
      <sz val="12"/>
      <color indexed="16"/>
      <name val="Arial"/>
      <family val="2"/>
    </font>
    <font>
      <i/>
      <sz val="12"/>
      <name val="Arial"/>
      <family val="2"/>
    </font>
    <font>
      <sz val="12"/>
      <color indexed="8"/>
      <name val="Arial"/>
      <family val="2"/>
    </font>
    <font>
      <b/>
      <u val="single"/>
      <sz val="12"/>
      <name val="Arial"/>
      <family val="2"/>
    </font>
    <font>
      <b/>
      <u val="single"/>
      <sz val="12"/>
      <color indexed="8"/>
      <name val="Arial"/>
      <family val="2"/>
    </font>
    <font>
      <b/>
      <i/>
      <sz val="12"/>
      <name val="Arial"/>
      <family val="2"/>
    </font>
    <font>
      <sz val="12"/>
      <color indexed="12"/>
      <name val="Arial"/>
      <family val="2"/>
    </font>
  </fonts>
  <fills count="4">
    <fill>
      <patternFill/>
    </fill>
    <fill>
      <patternFill patternType="gray125"/>
    </fill>
    <fill>
      <patternFill patternType="solid">
        <fgColor indexed="23"/>
        <bgColor indexed="64"/>
      </patternFill>
    </fill>
    <fill>
      <patternFill patternType="solid">
        <fgColor indexed="22"/>
        <bgColor indexed="64"/>
      </patternFill>
    </fill>
  </fills>
  <borders count="19">
    <border>
      <left/>
      <right/>
      <top/>
      <bottom/>
      <diagonal/>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style="thin"/>
      <top style="thin"/>
      <bottom>
        <color indexed="63"/>
      </bottom>
    </border>
    <border>
      <left>
        <color indexed="63"/>
      </left>
      <right style="thin"/>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1" fillId="0" borderId="0" applyNumberFormat="0" applyFill="0" applyBorder="0" applyAlignment="0" applyProtection="0"/>
    <xf numFmtId="37" fontId="7" fillId="0" borderId="0">
      <alignment/>
      <protection/>
    </xf>
    <xf numFmtId="0" fontId="0" fillId="0" borderId="0">
      <alignment/>
      <protection/>
    </xf>
    <xf numFmtId="39" fontId="0" fillId="0" borderId="0" applyFill="0">
      <alignment/>
      <protection/>
    </xf>
    <xf numFmtId="9" fontId="0" fillId="0" borderId="0" applyFont="0" applyFill="0" applyBorder="0" applyAlignment="0" applyProtection="0"/>
  </cellStyleXfs>
  <cellXfs count="369">
    <xf numFmtId="0" fontId="0" fillId="0" borderId="0" xfId="0" applyAlignment="1">
      <alignment/>
    </xf>
    <xf numFmtId="43" fontId="6" fillId="0" borderId="0" xfId="17" applyFont="1" applyAlignment="1">
      <alignment/>
    </xf>
    <xf numFmtId="0" fontId="6" fillId="0" borderId="0" xfId="23" applyFont="1">
      <alignment/>
      <protection/>
    </xf>
    <xf numFmtId="43" fontId="0" fillId="0" borderId="0" xfId="17" applyFont="1" applyAlignment="1">
      <alignment/>
    </xf>
    <xf numFmtId="0" fontId="0" fillId="0" borderId="0" xfId="23" applyFont="1">
      <alignment/>
      <protection/>
    </xf>
    <xf numFmtId="0" fontId="0" fillId="0" borderId="0" xfId="23" applyFont="1" applyFill="1" applyBorder="1">
      <alignment/>
      <protection/>
    </xf>
    <xf numFmtId="0" fontId="4" fillId="0" borderId="0" xfId="0" applyFont="1" applyFill="1" applyAlignment="1">
      <alignment/>
    </xf>
    <xf numFmtId="0" fontId="5" fillId="0" borderId="0" xfId="0" applyFont="1" applyFill="1" applyAlignment="1">
      <alignment/>
    </xf>
    <xf numFmtId="0" fontId="9" fillId="0" borderId="0" xfId="23" applyFont="1" applyAlignment="1">
      <alignment horizontal="left"/>
      <protection/>
    </xf>
    <xf numFmtId="0" fontId="10" fillId="0" borderId="0" xfId="23" applyFont="1" applyFill="1">
      <alignment/>
      <protection/>
    </xf>
    <xf numFmtId="0" fontId="10" fillId="0" borderId="0" xfId="23" applyFont="1" applyFill="1" applyAlignment="1">
      <alignment horizontal="centerContinuous"/>
      <protection/>
    </xf>
    <xf numFmtId="0" fontId="0" fillId="0" borderId="0" xfId="23" applyFont="1" applyFill="1">
      <alignment/>
      <protection/>
    </xf>
    <xf numFmtId="0" fontId="11" fillId="0" borderId="0" xfId="23" applyFont="1" applyFill="1">
      <alignment/>
      <protection/>
    </xf>
    <xf numFmtId="0" fontId="10" fillId="0" borderId="0" xfId="23" applyFont="1" applyFill="1" applyBorder="1">
      <alignment/>
      <protection/>
    </xf>
    <xf numFmtId="0" fontId="12" fillId="0" borderId="0" xfId="23" applyFont="1" applyFill="1" applyBorder="1" applyAlignment="1">
      <alignment horizontal="centerContinuous"/>
      <protection/>
    </xf>
    <xf numFmtId="0" fontId="10" fillId="0" borderId="0" xfId="23" applyFont="1" applyFill="1" applyBorder="1" applyAlignment="1">
      <alignment horizontal="center"/>
      <protection/>
    </xf>
    <xf numFmtId="187" fontId="10" fillId="0" borderId="0" xfId="17" applyNumberFormat="1" applyFont="1" applyFill="1" applyBorder="1" applyAlignment="1" quotePrefix="1">
      <alignment horizontal="center"/>
    </xf>
    <xf numFmtId="187" fontId="10" fillId="0" borderId="0" xfId="17" applyNumberFormat="1" applyFont="1" applyFill="1" applyBorder="1" applyAlignment="1">
      <alignment horizontal="center"/>
    </xf>
    <xf numFmtId="187" fontId="10" fillId="0" borderId="0" xfId="17" applyNumberFormat="1" applyFont="1" applyFill="1" applyBorder="1" applyAlignment="1">
      <alignment/>
    </xf>
    <xf numFmtId="0" fontId="12" fillId="0" borderId="0" xfId="23" applyFont="1" applyFill="1" applyBorder="1" applyAlignment="1">
      <alignment horizontal="right"/>
      <protection/>
    </xf>
    <xf numFmtId="187" fontId="10" fillId="0" borderId="0" xfId="17" applyNumberFormat="1" applyFont="1" applyFill="1" applyBorder="1" applyAlignment="1">
      <alignment/>
    </xf>
    <xf numFmtId="0" fontId="10" fillId="0" borderId="0" xfId="23" applyFont="1" applyFill="1" applyBorder="1" applyAlignment="1">
      <alignment horizontal="right"/>
      <protection/>
    </xf>
    <xf numFmtId="187" fontId="10" fillId="0" borderId="0" xfId="17" applyNumberFormat="1" applyFont="1" applyFill="1" applyBorder="1" applyAlignment="1">
      <alignment horizontal="right"/>
    </xf>
    <xf numFmtId="0" fontId="10" fillId="0" borderId="0" xfId="23" applyFont="1">
      <alignment/>
      <protection/>
    </xf>
    <xf numFmtId="0" fontId="10" fillId="0" borderId="0" xfId="23" applyFont="1" applyAlignment="1">
      <alignment horizontal="centerContinuous"/>
      <protection/>
    </xf>
    <xf numFmtId="0" fontId="10" fillId="0" borderId="0" xfId="23" applyFont="1" applyFill="1" applyBorder="1" applyAlignment="1">
      <alignment horizontal="centerContinuous"/>
      <protection/>
    </xf>
    <xf numFmtId="0" fontId="12" fillId="0" borderId="0" xfId="23" applyFont="1" applyAlignment="1">
      <alignment horizontal="left"/>
      <protection/>
    </xf>
    <xf numFmtId="0" fontId="10" fillId="0" borderId="0" xfId="23" applyFont="1" applyBorder="1">
      <alignment/>
      <protection/>
    </xf>
    <xf numFmtId="0" fontId="12" fillId="0" borderId="0" xfId="23" applyFont="1" applyFill="1" applyAlignment="1">
      <alignment horizontal="left"/>
      <protection/>
    </xf>
    <xf numFmtId="0" fontId="10" fillId="0" borderId="0" xfId="23" applyFont="1" applyAlignment="1">
      <alignment horizontal="center"/>
      <protection/>
    </xf>
    <xf numFmtId="0" fontId="12" fillId="0" borderId="0" xfId="23" applyFont="1" applyAlignment="1">
      <alignment horizontal="center"/>
      <protection/>
    </xf>
    <xf numFmtId="0" fontId="12" fillId="0" borderId="0" xfId="23" applyFont="1" applyFill="1" applyBorder="1" applyAlignment="1" quotePrefix="1">
      <alignment horizontal="right"/>
      <protection/>
    </xf>
    <xf numFmtId="187" fontId="13" fillId="0" borderId="0" xfId="17" applyNumberFormat="1" applyFont="1" applyFill="1" applyBorder="1" applyAlignment="1">
      <alignment/>
    </xf>
    <xf numFmtId="43" fontId="10" fillId="0" borderId="0" xfId="17" applyNumberFormat="1" applyFont="1" applyFill="1" applyBorder="1" applyAlignment="1">
      <alignment/>
    </xf>
    <xf numFmtId="187" fontId="13" fillId="0" borderId="0" xfId="17" applyNumberFormat="1" applyFont="1" applyFill="1" applyBorder="1" applyAlignment="1">
      <alignment horizontal="right"/>
    </xf>
    <xf numFmtId="187" fontId="10" fillId="0" borderId="0" xfId="17" applyNumberFormat="1" applyFont="1" applyAlignment="1">
      <alignment/>
    </xf>
    <xf numFmtId="43" fontId="10" fillId="0" borderId="0" xfId="17" applyNumberFormat="1" applyFont="1" applyFill="1" applyBorder="1" applyAlignment="1">
      <alignment/>
    </xf>
    <xf numFmtId="0" fontId="0" fillId="0" borderId="0" xfId="0" applyFont="1" applyAlignment="1">
      <alignment horizontal="justify"/>
    </xf>
    <xf numFmtId="37" fontId="10" fillId="0" borderId="0" xfId="23" applyNumberFormat="1" applyFont="1" applyBorder="1" applyAlignment="1">
      <alignment horizontal="left"/>
      <protection/>
    </xf>
    <xf numFmtId="37" fontId="10" fillId="0" borderId="0" xfId="23" applyNumberFormat="1" applyFont="1" applyAlignment="1">
      <alignment horizontal="centerContinuous"/>
      <protection/>
    </xf>
    <xf numFmtId="37" fontId="10" fillId="0" borderId="0" xfId="23" applyNumberFormat="1" applyFont="1">
      <alignment/>
      <protection/>
    </xf>
    <xf numFmtId="37" fontId="10" fillId="0" borderId="0" xfId="23" applyNumberFormat="1" applyFont="1" applyFill="1" applyBorder="1" applyAlignment="1">
      <alignment horizontal="left"/>
      <protection/>
    </xf>
    <xf numFmtId="37" fontId="10" fillId="0" borderId="0" xfId="23" applyNumberFormat="1" applyFont="1" applyFill="1">
      <alignment/>
      <protection/>
    </xf>
    <xf numFmtId="37" fontId="12" fillId="0" borderId="0" xfId="23" applyNumberFormat="1" applyFont="1" applyBorder="1" applyAlignment="1">
      <alignment horizontal="left"/>
      <protection/>
    </xf>
    <xf numFmtId="39" fontId="12" fillId="0" borderId="0" xfId="24" applyFont="1" applyAlignment="1">
      <alignment horizontal="left"/>
      <protection/>
    </xf>
    <xf numFmtId="0" fontId="12" fillId="0" borderId="0" xfId="23" applyFont="1" applyBorder="1" applyAlignment="1">
      <alignment horizontal="left"/>
      <protection/>
    </xf>
    <xf numFmtId="15" fontId="12" fillId="0" borderId="0" xfId="23" applyNumberFormat="1" applyFont="1" applyAlignment="1" quotePrefix="1">
      <alignment horizontal="left"/>
      <protection/>
    </xf>
    <xf numFmtId="39" fontId="0" fillId="0" borderId="0" xfId="24" applyFont="1" applyAlignment="1">
      <alignment horizontal="center"/>
      <protection/>
    </xf>
    <xf numFmtId="37" fontId="12" fillId="0" borderId="0" xfId="24" applyNumberFormat="1" applyFont="1" applyAlignment="1">
      <alignment horizontal="center"/>
      <protection/>
    </xf>
    <xf numFmtId="39" fontId="10" fillId="0" borderId="0" xfId="24" applyFont="1" applyAlignment="1">
      <alignment horizontal="center"/>
      <protection/>
    </xf>
    <xf numFmtId="39" fontId="10" fillId="0" borderId="0" xfId="24" applyFont="1">
      <alignment/>
      <protection/>
    </xf>
    <xf numFmtId="37" fontId="12" fillId="0" borderId="0" xfId="24" applyNumberFormat="1" applyFont="1" applyAlignment="1" quotePrefix="1">
      <alignment horizontal="center"/>
      <protection/>
    </xf>
    <xf numFmtId="37" fontId="12" fillId="0" borderId="0" xfId="24" applyNumberFormat="1" applyFont="1">
      <alignment/>
      <protection/>
    </xf>
    <xf numFmtId="39" fontId="0" fillId="0" borderId="0" xfId="24" applyFont="1">
      <alignment/>
      <protection/>
    </xf>
    <xf numFmtId="37" fontId="10" fillId="0" borderId="0" xfId="24" applyNumberFormat="1" applyFont="1" applyAlignment="1">
      <alignment horizontal="right"/>
      <protection/>
    </xf>
    <xf numFmtId="37" fontId="10" fillId="0" borderId="0" xfId="24" applyNumberFormat="1" applyFont="1" applyAlignment="1">
      <alignment horizontal="center"/>
      <protection/>
    </xf>
    <xf numFmtId="187" fontId="10" fillId="0" borderId="0" xfId="15" applyNumberFormat="1" applyFont="1" applyAlignment="1" quotePrefix="1">
      <alignment horizontal="right"/>
    </xf>
    <xf numFmtId="37" fontId="12" fillId="0" borderId="0" xfId="24" applyNumberFormat="1" applyFont="1" applyAlignment="1">
      <alignment horizontal="right"/>
      <protection/>
    </xf>
    <xf numFmtId="37" fontId="12" fillId="0" borderId="0" xfId="24" applyNumberFormat="1" applyFont="1" applyAlignment="1" quotePrefix="1">
      <alignment horizontal="right"/>
      <protection/>
    </xf>
    <xf numFmtId="37" fontId="10" fillId="0" borderId="0" xfId="24" applyNumberFormat="1" applyFont="1" applyAlignment="1" quotePrefix="1">
      <alignment horizontal="right"/>
      <protection/>
    </xf>
    <xf numFmtId="43" fontId="10" fillId="0" borderId="0" xfId="15" applyFont="1" applyAlignment="1">
      <alignment horizontal="right"/>
    </xf>
    <xf numFmtId="187" fontId="10" fillId="0" borderId="0" xfId="15" applyNumberFormat="1" applyFont="1" applyBorder="1" applyAlignment="1">
      <alignment/>
    </xf>
    <xf numFmtId="187" fontId="0" fillId="0" borderId="0" xfId="15" applyNumberFormat="1" applyFont="1" applyBorder="1" applyAlignment="1">
      <alignment/>
    </xf>
    <xf numFmtId="187" fontId="10" fillId="0" borderId="1" xfId="15" applyNumberFormat="1" applyFont="1" applyBorder="1" applyAlignment="1">
      <alignment/>
    </xf>
    <xf numFmtId="187" fontId="0" fillId="0" borderId="0" xfId="15" applyNumberFormat="1" applyFont="1" applyAlignment="1">
      <alignment/>
    </xf>
    <xf numFmtId="187" fontId="10" fillId="0" borderId="2" xfId="15" applyNumberFormat="1" applyFont="1" applyBorder="1" applyAlignment="1">
      <alignment/>
    </xf>
    <xf numFmtId="187" fontId="10" fillId="0" borderId="0" xfId="15" applyNumberFormat="1" applyFont="1" applyAlignment="1">
      <alignment/>
    </xf>
    <xf numFmtId="37" fontId="10" fillId="0" borderId="0" xfId="24" applyNumberFormat="1" applyFont="1">
      <alignment/>
      <protection/>
    </xf>
    <xf numFmtId="37" fontId="0" fillId="0" borderId="0" xfId="24" applyNumberFormat="1" applyFont="1">
      <alignment/>
      <protection/>
    </xf>
    <xf numFmtId="0" fontId="0" fillId="0" borderId="0" xfId="0" applyFont="1" applyAlignment="1">
      <alignment/>
    </xf>
    <xf numFmtId="0" fontId="14" fillId="0" borderId="0" xfId="0" applyFont="1" applyFill="1" applyAlignment="1">
      <alignment/>
    </xf>
    <xf numFmtId="0" fontId="12" fillId="0" borderId="0" xfId="0" applyFont="1" applyAlignment="1">
      <alignment/>
    </xf>
    <xf numFmtId="39" fontId="10" fillId="0" borderId="0" xfId="24" applyFont="1" applyFill="1">
      <alignment/>
      <protection/>
    </xf>
    <xf numFmtId="39" fontId="0" fillId="0" borderId="0" xfId="24" applyFont="1" applyFill="1">
      <alignment/>
      <protection/>
    </xf>
    <xf numFmtId="39" fontId="12" fillId="0" borderId="0" xfId="24" applyFont="1">
      <alignment/>
      <protection/>
    </xf>
    <xf numFmtId="0" fontId="4" fillId="0" borderId="0" xfId="23" applyFont="1">
      <alignment/>
      <protection/>
    </xf>
    <xf numFmtId="0" fontId="15" fillId="0" borderId="0" xfId="23" applyFont="1">
      <alignment/>
      <protection/>
    </xf>
    <xf numFmtId="0" fontId="16" fillId="0" borderId="0" xfId="23" applyFont="1" applyFill="1" applyBorder="1">
      <alignment/>
      <protection/>
    </xf>
    <xf numFmtId="187" fontId="10" fillId="0" borderId="1" xfId="15" applyNumberFormat="1" applyFont="1" applyBorder="1" applyAlignment="1" quotePrefix="1">
      <alignment horizontal="right"/>
    </xf>
    <xf numFmtId="187" fontId="10" fillId="0" borderId="0" xfId="15" applyNumberFormat="1" applyFont="1" applyBorder="1" applyAlignment="1" quotePrefix="1">
      <alignment horizontal="right"/>
    </xf>
    <xf numFmtId="39" fontId="0" fillId="0" borderId="0" xfId="24" applyFont="1">
      <alignment/>
      <protection/>
    </xf>
    <xf numFmtId="187" fontId="10" fillId="0" borderId="0" xfId="15" applyNumberFormat="1" applyFont="1" applyAlignment="1">
      <alignment horizontal="right"/>
    </xf>
    <xf numFmtId="37" fontId="12" fillId="0" borderId="1" xfId="24" applyNumberFormat="1" applyFont="1" applyBorder="1" applyAlignment="1" quotePrefix="1">
      <alignment horizontal="right"/>
      <protection/>
    </xf>
    <xf numFmtId="187" fontId="12" fillId="0" borderId="1" xfId="15" applyNumberFormat="1" applyFont="1" applyBorder="1" applyAlignment="1" quotePrefix="1">
      <alignment horizontal="right"/>
    </xf>
    <xf numFmtId="39" fontId="0" fillId="0" borderId="0" xfId="24" applyFont="1">
      <alignment/>
      <protection/>
    </xf>
    <xf numFmtId="37" fontId="12" fillId="0" borderId="0" xfId="23" applyNumberFormat="1" applyFont="1" applyAlignment="1">
      <alignment horizontal="centerContinuous"/>
      <protection/>
    </xf>
    <xf numFmtId="37" fontId="12" fillId="0" borderId="0" xfId="23" applyNumberFormat="1" applyFont="1">
      <alignment/>
      <protection/>
    </xf>
    <xf numFmtId="187" fontId="12" fillId="0" borderId="0" xfId="15" applyNumberFormat="1" applyFont="1" applyAlignment="1" quotePrefix="1">
      <alignment horizontal="right"/>
    </xf>
    <xf numFmtId="187" fontId="12" fillId="0" borderId="3" xfId="15" applyNumberFormat="1" applyFont="1" applyBorder="1" applyAlignment="1" quotePrefix="1">
      <alignment horizontal="right"/>
    </xf>
    <xf numFmtId="187" fontId="12" fillId="0" borderId="0" xfId="15" applyNumberFormat="1" applyFont="1" applyBorder="1" applyAlignment="1">
      <alignment/>
    </xf>
    <xf numFmtId="187" fontId="12" fillId="0" borderId="0" xfId="15" applyNumberFormat="1" applyFont="1" applyAlignment="1">
      <alignment/>
    </xf>
    <xf numFmtId="187" fontId="12" fillId="0" borderId="2" xfId="15" applyNumberFormat="1" applyFont="1" applyBorder="1" applyAlignment="1">
      <alignment/>
    </xf>
    <xf numFmtId="37" fontId="4" fillId="0" borderId="0" xfId="24" applyNumberFormat="1" applyFont="1">
      <alignment/>
      <protection/>
    </xf>
    <xf numFmtId="187" fontId="12" fillId="0" borderId="0" xfId="15" applyNumberFormat="1" applyFont="1" applyBorder="1" applyAlignment="1" quotePrefix="1">
      <alignment horizontal="right"/>
    </xf>
    <xf numFmtId="37" fontId="12" fillId="0" borderId="0" xfId="23" applyNumberFormat="1" applyFont="1" applyFill="1" applyAlignment="1">
      <alignment horizontal="centerContinuous"/>
      <protection/>
    </xf>
    <xf numFmtId="37" fontId="12" fillId="0" borderId="0" xfId="23" applyNumberFormat="1" applyFont="1" applyFill="1">
      <alignment/>
      <protection/>
    </xf>
    <xf numFmtId="43" fontId="10" fillId="0" borderId="0" xfId="15" applyFont="1" applyBorder="1" applyAlignment="1" quotePrefix="1">
      <alignment horizontal="right"/>
    </xf>
    <xf numFmtId="43" fontId="10" fillId="0" borderId="0" xfId="15" applyFont="1" applyBorder="1" applyAlignment="1">
      <alignment horizontal="right"/>
    </xf>
    <xf numFmtId="37" fontId="10" fillId="0" borderId="0" xfId="24" applyNumberFormat="1" applyFont="1" applyBorder="1" applyAlignment="1">
      <alignment horizontal="right"/>
      <protection/>
    </xf>
    <xf numFmtId="37" fontId="10" fillId="0" borderId="0" xfId="24" applyNumberFormat="1" applyFont="1" applyBorder="1" applyAlignment="1" quotePrefix="1">
      <alignment horizontal="right"/>
      <protection/>
    </xf>
    <xf numFmtId="37" fontId="12" fillId="0" borderId="0" xfId="24" applyNumberFormat="1" applyFont="1" applyBorder="1" applyAlignment="1" quotePrefix="1">
      <alignment horizontal="right"/>
      <protection/>
    </xf>
    <xf numFmtId="0" fontId="0" fillId="0" borderId="0" xfId="23" applyFont="1" applyFill="1">
      <alignment/>
      <protection/>
    </xf>
    <xf numFmtId="187" fontId="10" fillId="0" borderId="3" xfId="15" applyNumberFormat="1" applyFont="1" applyBorder="1" applyAlignment="1">
      <alignment/>
    </xf>
    <xf numFmtId="187" fontId="12" fillId="0" borderId="3" xfId="15" applyNumberFormat="1" applyFont="1" applyBorder="1" applyAlignment="1">
      <alignment/>
    </xf>
    <xf numFmtId="0" fontId="15" fillId="0" borderId="0" xfId="23" applyFont="1" applyFill="1">
      <alignment/>
      <protection/>
    </xf>
    <xf numFmtId="37" fontId="0" fillId="0" borderId="0" xfId="24" applyNumberFormat="1" applyFont="1">
      <alignment/>
      <protection/>
    </xf>
    <xf numFmtId="39" fontId="0" fillId="0" borderId="0" xfId="24" applyFont="1" applyFill="1">
      <alignment/>
      <protection/>
    </xf>
    <xf numFmtId="37" fontId="0" fillId="0" borderId="0" xfId="24" applyNumberFormat="1" applyFont="1" applyFill="1">
      <alignment/>
      <protection/>
    </xf>
    <xf numFmtId="9" fontId="0" fillId="0" borderId="0" xfId="25" applyFont="1" applyFill="1" applyAlignment="1">
      <alignment/>
    </xf>
    <xf numFmtId="43" fontId="12" fillId="0" borderId="0" xfId="15" applyFont="1" applyAlignment="1" quotePrefix="1">
      <alignment horizontal="right"/>
    </xf>
    <xf numFmtId="37" fontId="0" fillId="0" borderId="0" xfId="24" applyNumberFormat="1" applyFont="1" applyFill="1">
      <alignment/>
      <protection/>
    </xf>
    <xf numFmtId="0" fontId="17" fillId="0" borderId="0" xfId="23" applyFont="1" applyAlignment="1">
      <alignment horizontal="left"/>
      <protection/>
    </xf>
    <xf numFmtId="0" fontId="17" fillId="0" borderId="0" xfId="23" applyFont="1" applyFill="1" applyAlignment="1">
      <alignment horizontal="left"/>
      <protection/>
    </xf>
    <xf numFmtId="0" fontId="18" fillId="0" borderId="0" xfId="23" applyFont="1" applyFill="1" applyAlignment="1">
      <alignment horizontal="left"/>
      <protection/>
    </xf>
    <xf numFmtId="0" fontId="17" fillId="0" borderId="2" xfId="23" applyFont="1" applyBorder="1" applyAlignment="1">
      <alignment horizontal="left"/>
      <protection/>
    </xf>
    <xf numFmtId="0" fontId="17" fillId="0" borderId="2" xfId="23" applyFont="1" applyFill="1" applyBorder="1" applyAlignment="1">
      <alignment horizontal="left"/>
      <protection/>
    </xf>
    <xf numFmtId="0" fontId="19" fillId="2" borderId="0" xfId="23" applyFont="1" applyFill="1" applyAlignment="1">
      <alignment horizontal="left"/>
      <protection/>
    </xf>
    <xf numFmtId="0" fontId="20" fillId="2" borderId="0" xfId="23" applyFont="1" applyFill="1" applyAlignment="1">
      <alignment horizontal="left"/>
      <protection/>
    </xf>
    <xf numFmtId="0" fontId="17" fillId="0" borderId="0" xfId="23" applyFont="1" applyAlignment="1" quotePrefix="1">
      <alignment horizontal="left"/>
      <protection/>
    </xf>
    <xf numFmtId="0" fontId="17" fillId="0" borderId="0" xfId="23" applyFont="1">
      <alignment/>
      <protection/>
    </xf>
    <xf numFmtId="0" fontId="18" fillId="0" borderId="0" xfId="23" applyFont="1">
      <alignment/>
      <protection/>
    </xf>
    <xf numFmtId="0" fontId="18" fillId="0" borderId="0" xfId="23" applyFont="1" applyFill="1" applyAlignment="1">
      <alignment horizontal="justify"/>
      <protection/>
    </xf>
    <xf numFmtId="0" fontId="18" fillId="0" borderId="0" xfId="0" applyFont="1" applyFill="1" applyAlignment="1">
      <alignment horizontal="justify"/>
    </xf>
    <xf numFmtId="0" fontId="18" fillId="0" borderId="0" xfId="0" applyFont="1" applyFill="1" applyAlignment="1">
      <alignment horizontal="right"/>
    </xf>
    <xf numFmtId="0" fontId="18" fillId="0" borderId="0" xfId="23" applyFont="1" applyBorder="1" applyAlignment="1">
      <alignment/>
      <protection/>
    </xf>
    <xf numFmtId="0" fontId="18" fillId="0" borderId="0" xfId="0" applyFont="1" applyFill="1" applyAlignment="1">
      <alignment horizontal="left"/>
    </xf>
    <xf numFmtId="0" fontId="18" fillId="0" borderId="0" xfId="0" applyFont="1" applyFill="1" applyAlignment="1" quotePrefix="1">
      <alignment horizontal="right"/>
    </xf>
    <xf numFmtId="0" fontId="18" fillId="0" borderId="0" xfId="23" applyFont="1" applyFill="1" applyAlignment="1">
      <alignment/>
      <protection/>
    </xf>
    <xf numFmtId="0" fontId="18" fillId="0" borderId="0" xfId="0" applyFont="1" applyFill="1" applyAlignment="1">
      <alignment/>
    </xf>
    <xf numFmtId="0" fontId="17" fillId="0" borderId="0" xfId="0" applyFont="1" applyFill="1" applyAlignment="1">
      <alignment horizontal="right"/>
    </xf>
    <xf numFmtId="0" fontId="17" fillId="0" borderId="0" xfId="0" applyFont="1" applyFill="1" applyAlignment="1">
      <alignment/>
    </xf>
    <xf numFmtId="187" fontId="18" fillId="0" borderId="0" xfId="15" applyNumberFormat="1" applyFont="1" applyBorder="1" applyAlignment="1">
      <alignment/>
    </xf>
    <xf numFmtId="187" fontId="18" fillId="0" borderId="0" xfId="23" applyNumberFormat="1" applyFont="1" applyBorder="1" applyAlignment="1">
      <alignment/>
      <protection/>
    </xf>
    <xf numFmtId="0" fontId="18" fillId="0" borderId="0" xfId="0" applyFont="1" applyAlignment="1">
      <alignment horizontal="justify"/>
    </xf>
    <xf numFmtId="0" fontId="17" fillId="0" borderId="0" xfId="23" applyFont="1" quotePrefix="1">
      <alignment/>
      <protection/>
    </xf>
    <xf numFmtId="185" fontId="18" fillId="0" borderId="0" xfId="15" applyNumberFormat="1" applyFont="1" applyAlignment="1">
      <alignment/>
    </xf>
    <xf numFmtId="0" fontId="21" fillId="0" borderId="0" xfId="23" applyFont="1">
      <alignment/>
      <protection/>
    </xf>
    <xf numFmtId="0" fontId="18" fillId="0" borderId="0" xfId="23" applyFont="1" applyAlignment="1">
      <alignment horizontal="center"/>
      <protection/>
    </xf>
    <xf numFmtId="0" fontId="18" fillId="0" borderId="0" xfId="23" applyFont="1" applyAlignment="1">
      <alignment horizontal="left"/>
      <protection/>
    </xf>
    <xf numFmtId="0" fontId="17" fillId="0" borderId="0" xfId="23" applyFont="1" applyBorder="1" applyAlignment="1">
      <alignment horizontal="center"/>
      <protection/>
    </xf>
    <xf numFmtId="0" fontId="18" fillId="0" borderId="0" xfId="23" applyFont="1" applyFill="1">
      <alignment/>
      <protection/>
    </xf>
    <xf numFmtId="0" fontId="17" fillId="0" borderId="0" xfId="23" applyFont="1" applyFill="1" applyAlignment="1">
      <alignment horizontal="right"/>
      <protection/>
    </xf>
    <xf numFmtId="187" fontId="18" fillId="0" borderId="0" xfId="15" applyNumberFormat="1" applyFont="1" applyFill="1" applyAlignment="1">
      <alignment horizontal="center"/>
    </xf>
    <xf numFmtId="187" fontId="18" fillId="0" borderId="1" xfId="15" applyNumberFormat="1" applyFont="1" applyFill="1" applyBorder="1" applyAlignment="1">
      <alignment horizontal="center"/>
    </xf>
    <xf numFmtId="187" fontId="18" fillId="0" borderId="0" xfId="15" applyNumberFormat="1" applyFont="1" applyFill="1" applyBorder="1" applyAlignment="1">
      <alignment horizontal="center"/>
    </xf>
    <xf numFmtId="187" fontId="18" fillId="0" borderId="4" xfId="15" applyNumberFormat="1" applyFont="1" applyFill="1" applyBorder="1" applyAlignment="1">
      <alignment horizontal="center"/>
    </xf>
    <xf numFmtId="0" fontId="18" fillId="0" borderId="0" xfId="23" applyFont="1" applyFill="1" applyAlignment="1">
      <alignment horizontal="center"/>
      <protection/>
    </xf>
    <xf numFmtId="0" fontId="17" fillId="0" borderId="0" xfId="23" applyFont="1" applyFill="1">
      <alignment/>
      <protection/>
    </xf>
    <xf numFmtId="0" fontId="22" fillId="0" borderId="0" xfId="23" applyFont="1" applyFill="1">
      <alignment/>
      <protection/>
    </xf>
    <xf numFmtId="0" fontId="23" fillId="0" borderId="0" xfId="23" applyFont="1" applyFill="1">
      <alignment/>
      <protection/>
    </xf>
    <xf numFmtId="0" fontId="22" fillId="0" borderId="0" xfId="23" applyFont="1">
      <alignment/>
      <protection/>
    </xf>
    <xf numFmtId="0" fontId="23" fillId="0" borderId="0" xfId="23" applyFont="1">
      <alignment/>
      <protection/>
    </xf>
    <xf numFmtId="0" fontId="21" fillId="0" borderId="0" xfId="23" applyFont="1" applyAlignment="1" quotePrefix="1">
      <alignment horizontal="left"/>
      <protection/>
    </xf>
    <xf numFmtId="0" fontId="18" fillId="0" borderId="0" xfId="23" applyFont="1" applyAlignment="1">
      <alignment horizontal="justify"/>
      <protection/>
    </xf>
    <xf numFmtId="0" fontId="19" fillId="2" borderId="0" xfId="23" applyFont="1" applyFill="1">
      <alignment/>
      <protection/>
    </xf>
    <xf numFmtId="0" fontId="20" fillId="2" borderId="0" xfId="23" applyFont="1" applyFill="1">
      <alignment/>
      <protection/>
    </xf>
    <xf numFmtId="0" fontId="24" fillId="0" borderId="0" xfId="23" applyFont="1" applyFill="1" applyAlignment="1">
      <alignment horizontal="justify"/>
      <protection/>
    </xf>
    <xf numFmtId="0" fontId="18" fillId="0" borderId="5" xfId="0" applyFont="1" applyBorder="1" applyAlignment="1">
      <alignment/>
    </xf>
    <xf numFmtId="0" fontId="18" fillId="0" borderId="6" xfId="0" applyFont="1" applyBorder="1" applyAlignment="1">
      <alignment/>
    </xf>
    <xf numFmtId="0" fontId="18" fillId="0" borderId="7" xfId="0" applyFont="1" applyBorder="1" applyAlignment="1">
      <alignment/>
    </xf>
    <xf numFmtId="0" fontId="17" fillId="3" borderId="8" xfId="0" applyFont="1" applyFill="1" applyBorder="1" applyAlignment="1">
      <alignment horizontal="right" vertical="center"/>
    </xf>
    <xf numFmtId="0" fontId="17" fillId="0" borderId="9" xfId="0" applyFont="1" applyBorder="1" applyAlignment="1">
      <alignment horizontal="left" indent="1"/>
    </xf>
    <xf numFmtId="0" fontId="17" fillId="0" borderId="0" xfId="0" applyFont="1" applyBorder="1" applyAlignment="1">
      <alignment horizontal="left" indent="1"/>
    </xf>
    <xf numFmtId="0" fontId="18" fillId="0" borderId="10" xfId="0" applyFont="1" applyBorder="1" applyAlignment="1">
      <alignment/>
    </xf>
    <xf numFmtId="0" fontId="17" fillId="0" borderId="11" xfId="0" applyFont="1" applyBorder="1" applyAlignment="1">
      <alignment horizontal="right"/>
    </xf>
    <xf numFmtId="0" fontId="17" fillId="0" borderId="0" xfId="0" applyFont="1" applyBorder="1" applyAlignment="1">
      <alignment horizontal="right"/>
    </xf>
    <xf numFmtId="0" fontId="18" fillId="0" borderId="0" xfId="0" applyFont="1" applyAlignment="1">
      <alignment/>
    </xf>
    <xf numFmtId="0" fontId="18" fillId="0" borderId="9" xfId="0" applyFont="1" applyBorder="1" applyAlignment="1">
      <alignment/>
    </xf>
    <xf numFmtId="0" fontId="18" fillId="0" borderId="0" xfId="0" applyFont="1" applyBorder="1" applyAlignment="1">
      <alignment/>
    </xf>
    <xf numFmtId="0" fontId="18" fillId="0" borderId="11" xfId="0" applyFont="1" applyFill="1" applyBorder="1" applyAlignment="1">
      <alignment horizontal="right"/>
    </xf>
    <xf numFmtId="0" fontId="18" fillId="0" borderId="0" xfId="0" applyFont="1" applyFill="1" applyBorder="1" applyAlignment="1">
      <alignment horizontal="right"/>
    </xf>
    <xf numFmtId="0" fontId="18" fillId="0" borderId="10" xfId="0" applyFont="1" applyFill="1" applyBorder="1" applyAlignment="1">
      <alignment/>
    </xf>
    <xf numFmtId="0" fontId="18" fillId="0" borderId="11" xfId="0" applyFont="1" applyFill="1" applyBorder="1" applyAlignment="1">
      <alignment/>
    </xf>
    <xf numFmtId="0" fontId="18" fillId="0" borderId="9" xfId="0" applyFont="1" applyBorder="1" applyAlignment="1">
      <alignment horizontal="left" indent="1"/>
    </xf>
    <xf numFmtId="187" fontId="18" fillId="0" borderId="11" xfId="15" applyNumberFormat="1" applyFont="1" applyFill="1" applyBorder="1" applyAlignment="1">
      <alignment/>
    </xf>
    <xf numFmtId="187" fontId="18" fillId="0" borderId="0" xfId="15" applyNumberFormat="1" applyFont="1" applyFill="1" applyBorder="1" applyAlignment="1">
      <alignment/>
    </xf>
    <xf numFmtId="187" fontId="18" fillId="0" borderId="10" xfId="15" applyNumberFormat="1" applyFont="1" applyFill="1" applyBorder="1" applyAlignment="1">
      <alignment/>
    </xf>
    <xf numFmtId="187" fontId="18" fillId="0" borderId="11" xfId="0" applyNumberFormat="1" applyFont="1" applyFill="1" applyBorder="1" applyAlignment="1">
      <alignment/>
    </xf>
    <xf numFmtId="9" fontId="18" fillId="0" borderId="11" xfId="25" applyFont="1" applyFill="1" applyBorder="1" applyAlignment="1">
      <alignment/>
    </xf>
    <xf numFmtId="0" fontId="18" fillId="0" borderId="0" xfId="0" applyFont="1" applyFill="1" applyBorder="1" applyAlignment="1">
      <alignment/>
    </xf>
    <xf numFmtId="0" fontId="17" fillId="0" borderId="12" xfId="23" applyFont="1" applyBorder="1">
      <alignment/>
      <protection/>
    </xf>
    <xf numFmtId="0" fontId="18" fillId="0" borderId="1" xfId="23" applyFont="1" applyBorder="1">
      <alignment/>
      <protection/>
    </xf>
    <xf numFmtId="0" fontId="18" fillId="0" borderId="13" xfId="23" applyFont="1" applyBorder="1">
      <alignment/>
      <protection/>
    </xf>
    <xf numFmtId="187" fontId="18" fillId="0" borderId="14" xfId="15" applyNumberFormat="1" applyFont="1" applyBorder="1" applyAlignment="1">
      <alignment/>
    </xf>
    <xf numFmtId="187" fontId="18" fillId="0" borderId="1" xfId="15" applyNumberFormat="1" applyFont="1" applyFill="1" applyBorder="1" applyAlignment="1">
      <alignment/>
    </xf>
    <xf numFmtId="187" fontId="18" fillId="0" borderId="13" xfId="15" applyNumberFormat="1" applyFont="1" applyFill="1" applyBorder="1" applyAlignment="1">
      <alignment/>
    </xf>
    <xf numFmtId="187" fontId="18" fillId="0" borderId="14" xfId="15" applyNumberFormat="1" applyFont="1" applyFill="1" applyBorder="1" applyAlignment="1">
      <alignment/>
    </xf>
    <xf numFmtId="0" fontId="18" fillId="0" borderId="14" xfId="23" applyFont="1" applyFill="1" applyBorder="1">
      <alignment/>
      <protection/>
    </xf>
    <xf numFmtId="0" fontId="18" fillId="0" borderId="0" xfId="23" applyFont="1" applyBorder="1" applyAlignment="1">
      <alignment horizontal="center"/>
      <protection/>
    </xf>
    <xf numFmtId="0" fontId="17" fillId="0" borderId="0" xfId="23" applyFont="1" applyAlignment="1">
      <alignment horizontal="right"/>
      <protection/>
    </xf>
    <xf numFmtId="0" fontId="18" fillId="0" borderId="0" xfId="23" applyFont="1" applyAlignment="1">
      <alignment horizontal="right"/>
      <protection/>
    </xf>
    <xf numFmtId="0" fontId="18" fillId="0" borderId="0" xfId="23" applyFont="1" applyBorder="1" applyAlignment="1">
      <alignment horizontal="right"/>
      <protection/>
    </xf>
    <xf numFmtId="0" fontId="25" fillId="0" borderId="0" xfId="23" applyFont="1" applyAlignment="1">
      <alignment horizontal="right"/>
      <protection/>
    </xf>
    <xf numFmtId="187" fontId="18" fillId="0" borderId="1" xfId="17" applyNumberFormat="1" applyFont="1" applyFill="1" applyBorder="1" applyAlignment="1">
      <alignment/>
    </xf>
    <xf numFmtId="187" fontId="18" fillId="0" borderId="0" xfId="17" applyNumberFormat="1" applyFont="1" applyFill="1" applyBorder="1" applyAlignment="1">
      <alignment/>
    </xf>
    <xf numFmtId="187" fontId="18" fillId="0" borderId="2" xfId="17" applyNumberFormat="1" applyFont="1" applyBorder="1" applyAlignment="1">
      <alignment/>
    </xf>
    <xf numFmtId="187" fontId="18" fillId="0" borderId="0" xfId="17" applyNumberFormat="1" applyFont="1" applyBorder="1" applyAlignment="1">
      <alignment/>
    </xf>
    <xf numFmtId="0" fontId="18" fillId="0" borderId="0" xfId="23" applyFont="1" applyBorder="1">
      <alignment/>
      <protection/>
    </xf>
    <xf numFmtId="0" fontId="18" fillId="0" borderId="0" xfId="23" applyFont="1" applyAlignment="1" quotePrefix="1">
      <alignment horizontal="right"/>
      <protection/>
    </xf>
    <xf numFmtId="0" fontId="18" fillId="0" borderId="0" xfId="23" applyFont="1" applyAlignment="1" quotePrefix="1">
      <alignment horizontal="left"/>
      <protection/>
    </xf>
    <xf numFmtId="0" fontId="26" fillId="0" borderId="0" xfId="23" applyFont="1">
      <alignment/>
      <protection/>
    </xf>
    <xf numFmtId="0" fontId="27" fillId="0" borderId="0" xfId="23" applyFont="1">
      <alignment/>
      <protection/>
    </xf>
    <xf numFmtId="0" fontId="21" fillId="0" borderId="0" xfId="23" applyFont="1" applyAlignment="1">
      <alignment horizontal="right"/>
      <protection/>
    </xf>
    <xf numFmtId="0" fontId="21" fillId="0" borderId="0" xfId="23" applyFont="1" applyAlignment="1">
      <alignment horizontal="center"/>
      <protection/>
    </xf>
    <xf numFmtId="187" fontId="18" fillId="0" borderId="0" xfId="15" applyNumberFormat="1" applyFont="1" applyFill="1" applyAlignment="1">
      <alignment/>
    </xf>
    <xf numFmtId="187" fontId="17" fillId="0" borderId="15" xfId="15" applyNumberFormat="1" applyFont="1" applyBorder="1" applyAlignment="1">
      <alignment/>
    </xf>
    <xf numFmtId="187" fontId="17" fillId="0" borderId="0" xfId="15" applyNumberFormat="1" applyFont="1" applyBorder="1" applyAlignment="1">
      <alignment/>
    </xf>
    <xf numFmtId="0" fontId="28" fillId="0" borderId="0" xfId="23" applyFont="1" applyBorder="1">
      <alignment/>
      <protection/>
    </xf>
    <xf numFmtId="0" fontId="26" fillId="0" borderId="0" xfId="23" applyFont="1" applyFill="1">
      <alignment/>
      <protection/>
    </xf>
    <xf numFmtId="0" fontId="21" fillId="0" borderId="0" xfId="23" applyFont="1" applyFill="1">
      <alignment/>
      <protection/>
    </xf>
    <xf numFmtId="0" fontId="18" fillId="0" borderId="0" xfId="23" applyFont="1" applyFill="1" applyAlignment="1" quotePrefix="1">
      <alignment horizontal="left"/>
      <protection/>
    </xf>
    <xf numFmtId="0" fontId="18" fillId="0" borderId="0" xfId="23" applyFont="1" applyBorder="1" quotePrefix="1">
      <alignment/>
      <protection/>
    </xf>
    <xf numFmtId="0" fontId="17" fillId="0" borderId="0" xfId="23" applyFont="1" applyBorder="1" applyAlignment="1">
      <alignment horizontal="right"/>
      <protection/>
    </xf>
    <xf numFmtId="0" fontId="29" fillId="0" borderId="0" xfId="23" applyFont="1" applyBorder="1">
      <alignment/>
      <protection/>
    </xf>
    <xf numFmtId="0" fontId="29" fillId="0" borderId="0" xfId="23" applyFont="1" applyBorder="1" quotePrefix="1">
      <alignment/>
      <protection/>
    </xf>
    <xf numFmtId="0" fontId="18" fillId="0" borderId="0" xfId="23" applyFont="1" applyFill="1" applyBorder="1">
      <alignment/>
      <protection/>
    </xf>
    <xf numFmtId="0" fontId="26" fillId="0" borderId="0" xfId="23" applyFont="1" applyFill="1" applyBorder="1">
      <alignment/>
      <protection/>
    </xf>
    <xf numFmtId="0" fontId="29" fillId="0" borderId="0" xfId="23" applyFont="1" applyFill="1" applyBorder="1" quotePrefix="1">
      <alignment/>
      <protection/>
    </xf>
    <xf numFmtId="0" fontId="18" fillId="0" borderId="0" xfId="23" applyFont="1" applyFill="1" applyBorder="1" quotePrefix="1">
      <alignment/>
      <protection/>
    </xf>
    <xf numFmtId="187" fontId="18" fillId="0" borderId="4" xfId="17" applyNumberFormat="1" applyFont="1" applyFill="1" applyBorder="1" applyAlignment="1">
      <alignment/>
    </xf>
    <xf numFmtId="0" fontId="29" fillId="0" borderId="0" xfId="23" applyFont="1" applyFill="1" applyBorder="1">
      <alignment/>
      <protection/>
    </xf>
    <xf numFmtId="0" fontId="18" fillId="0" borderId="0" xfId="23" applyFont="1" applyFill="1" applyBorder="1" applyAlignment="1">
      <alignment horizontal="center"/>
      <protection/>
    </xf>
    <xf numFmtId="187" fontId="18" fillId="0" borderId="2" xfId="23" applyNumberFormat="1" applyFont="1" applyFill="1" applyBorder="1">
      <alignment/>
      <protection/>
    </xf>
    <xf numFmtId="187" fontId="18" fillId="0" borderId="0" xfId="23" applyNumberFormat="1" applyFont="1" applyBorder="1">
      <alignment/>
      <protection/>
    </xf>
    <xf numFmtId="0" fontId="18" fillId="0" borderId="0" xfId="0" applyFont="1" applyFill="1" applyAlignment="1">
      <alignment wrapText="1"/>
    </xf>
    <xf numFmtId="187" fontId="18" fillId="0" borderId="0" xfId="15" applyNumberFormat="1" applyFont="1" applyBorder="1" applyAlignment="1">
      <alignment horizontal="center"/>
    </xf>
    <xf numFmtId="187" fontId="18" fillId="0" borderId="0" xfId="15" applyNumberFormat="1" applyFont="1" applyFill="1" applyBorder="1" applyAlignment="1">
      <alignment/>
    </xf>
    <xf numFmtId="187" fontId="18" fillId="0" borderId="0" xfId="15" applyNumberFormat="1" applyFont="1" applyBorder="1" applyAlignment="1">
      <alignment/>
    </xf>
    <xf numFmtId="43" fontId="18" fillId="0" borderId="16" xfId="15" applyNumberFormat="1" applyFont="1" applyFill="1" applyBorder="1" applyAlignment="1">
      <alignment/>
    </xf>
    <xf numFmtId="43" fontId="18" fillId="0" borderId="0" xfId="15" applyNumberFormat="1" applyFont="1" applyFill="1" applyBorder="1" applyAlignment="1">
      <alignment/>
    </xf>
    <xf numFmtId="2" fontId="18" fillId="0" borderId="0" xfId="23" applyNumberFormat="1" applyFont="1" applyFill="1" applyBorder="1">
      <alignment/>
      <protection/>
    </xf>
    <xf numFmtId="2" fontId="18" fillId="0" borderId="0" xfId="23" applyNumberFormat="1" applyFont="1" applyBorder="1">
      <alignment/>
      <protection/>
    </xf>
    <xf numFmtId="0" fontId="18" fillId="0" borderId="0" xfId="0" applyFont="1" applyBorder="1" applyAlignment="1">
      <alignment horizontal="justify"/>
    </xf>
    <xf numFmtId="2" fontId="18" fillId="0" borderId="0" xfId="23" applyNumberFormat="1" applyFont="1">
      <alignment/>
      <protection/>
    </xf>
    <xf numFmtId="0" fontId="18" fillId="0" borderId="0" xfId="23" applyFont="1" applyFill="1" applyAlignment="1">
      <alignment horizontal="centerContinuous"/>
      <protection/>
    </xf>
    <xf numFmtId="0" fontId="17" fillId="0" borderId="0" xfId="23" applyFont="1" applyFill="1" applyBorder="1" applyAlignment="1">
      <alignment horizontal="left"/>
      <protection/>
    </xf>
    <xf numFmtId="0" fontId="17" fillId="0" borderId="0" xfId="23" applyFont="1" applyFill="1" applyBorder="1" applyAlignment="1">
      <alignment horizontal="center"/>
      <protection/>
    </xf>
    <xf numFmtId="0" fontId="17" fillId="0" borderId="0" xfId="23" applyFont="1" applyFill="1" applyBorder="1" applyAlignment="1">
      <alignment horizontal="right"/>
      <protection/>
    </xf>
    <xf numFmtId="0" fontId="18" fillId="0" borderId="0" xfId="23" applyFont="1" applyFill="1" applyBorder="1" applyAlignment="1">
      <alignment horizontal="right"/>
      <protection/>
    </xf>
    <xf numFmtId="187" fontId="17" fillId="0" borderId="0" xfId="17" applyNumberFormat="1" applyFont="1" applyFill="1" applyBorder="1" applyAlignment="1">
      <alignment horizontal="right"/>
    </xf>
    <xf numFmtId="187" fontId="18" fillId="0" borderId="0" xfId="17" applyNumberFormat="1" applyFont="1" applyFill="1" applyBorder="1" applyAlignment="1" quotePrefix="1">
      <alignment horizontal="right"/>
    </xf>
    <xf numFmtId="187" fontId="18" fillId="0" borderId="0" xfId="17" applyNumberFormat="1" applyFont="1" applyFill="1" applyBorder="1" applyAlignment="1">
      <alignment horizontal="right"/>
    </xf>
    <xf numFmtId="43" fontId="18" fillId="0" borderId="0" xfId="17" applyFont="1" applyFill="1" applyBorder="1" applyAlignment="1">
      <alignment/>
    </xf>
    <xf numFmtId="187" fontId="18" fillId="0" borderId="0" xfId="17" applyNumberFormat="1" applyFont="1" applyFill="1" applyBorder="1" applyAlignment="1">
      <alignment horizontal="center"/>
    </xf>
    <xf numFmtId="187" fontId="18" fillId="0" borderId="1" xfId="17" applyNumberFormat="1" applyFont="1" applyFill="1" applyBorder="1" applyAlignment="1">
      <alignment horizontal="center"/>
    </xf>
    <xf numFmtId="0" fontId="18" fillId="0" borderId="0" xfId="23" applyFont="1" applyFill="1" applyBorder="1" applyAlignment="1">
      <alignment horizontal="left"/>
      <protection/>
    </xf>
    <xf numFmtId="187" fontId="18" fillId="0" borderId="2" xfId="17" applyNumberFormat="1" applyFont="1" applyFill="1" applyBorder="1" applyAlignment="1">
      <alignment horizontal="center"/>
    </xf>
    <xf numFmtId="187" fontId="18" fillId="0" borderId="3" xfId="15" applyNumberFormat="1" applyFont="1" applyFill="1" applyBorder="1" applyAlignment="1">
      <alignment/>
    </xf>
    <xf numFmtId="43" fontId="18" fillId="0" borderId="0" xfId="23" applyNumberFormat="1" applyFont="1" applyFill="1" applyBorder="1">
      <alignment/>
      <protection/>
    </xf>
    <xf numFmtId="43" fontId="18" fillId="0" borderId="0" xfId="23" applyNumberFormat="1" applyFont="1" applyFill="1">
      <alignment/>
      <protection/>
    </xf>
    <xf numFmtId="43" fontId="18" fillId="0" borderId="2" xfId="15" applyNumberFormat="1" applyFont="1" applyFill="1" applyBorder="1" applyAlignment="1">
      <alignment horizontal="center"/>
    </xf>
    <xf numFmtId="43" fontId="18" fillId="0" borderId="2" xfId="15" applyFont="1" applyFill="1" applyBorder="1" applyAlignment="1">
      <alignment/>
    </xf>
    <xf numFmtId="43" fontId="18" fillId="0" borderId="0" xfId="15" applyNumberFormat="1" applyFont="1" applyFill="1" applyBorder="1" applyAlignment="1">
      <alignment horizontal="center"/>
    </xf>
    <xf numFmtId="43" fontId="18" fillId="0" borderId="0" xfId="15" applyFont="1" applyFill="1" applyBorder="1" applyAlignment="1">
      <alignment/>
    </xf>
    <xf numFmtId="0" fontId="17" fillId="0" borderId="0" xfId="23" applyFont="1" applyFill="1" applyAlignment="1">
      <alignment horizontal="centerContinuous"/>
      <protection/>
    </xf>
    <xf numFmtId="0" fontId="17" fillId="0" borderId="0" xfId="23" applyFont="1" applyBorder="1" applyAlignment="1">
      <alignment horizontal="centerContinuous"/>
      <protection/>
    </xf>
    <xf numFmtId="0" fontId="18" fillId="0" borderId="0" xfId="23" applyFont="1" applyBorder="1" applyAlignment="1">
      <alignment horizontal="centerContinuous"/>
      <protection/>
    </xf>
    <xf numFmtId="0" fontId="25" fillId="0" borderId="0" xfId="23" applyFont="1" applyAlignment="1">
      <alignment horizontal="left"/>
      <protection/>
    </xf>
    <xf numFmtId="0" fontId="17" fillId="0" borderId="0" xfId="23" applyFont="1" applyAlignment="1">
      <alignment horizontal="centerContinuous"/>
      <protection/>
    </xf>
    <xf numFmtId="0" fontId="18" fillId="0" borderId="0" xfId="23" applyFont="1" applyFill="1" applyAlignment="1">
      <alignment horizontal="right"/>
      <protection/>
    </xf>
    <xf numFmtId="0" fontId="17" fillId="0" borderId="0" xfId="23" applyFont="1" applyAlignment="1">
      <alignment horizontal="center"/>
      <protection/>
    </xf>
    <xf numFmtId="0" fontId="18" fillId="0" borderId="0" xfId="23" applyFont="1" applyBorder="1" applyAlignment="1" quotePrefix="1">
      <alignment horizontal="center"/>
      <protection/>
    </xf>
    <xf numFmtId="0" fontId="29" fillId="0" borderId="0" xfId="23" applyFont="1" applyFill="1" applyAlignment="1">
      <alignment horizontal="right"/>
      <protection/>
    </xf>
    <xf numFmtId="0" fontId="25" fillId="0" borderId="0" xfId="23" applyFont="1" applyFill="1" applyAlignment="1">
      <alignment horizontal="right"/>
      <protection/>
    </xf>
    <xf numFmtId="0" fontId="17" fillId="0" borderId="0" xfId="23" applyFont="1" applyFill="1" applyAlignment="1" quotePrefix="1">
      <alignment horizontal="center"/>
      <protection/>
    </xf>
    <xf numFmtId="187" fontId="18" fillId="0" borderId="0" xfId="17" applyNumberFormat="1" applyFont="1" applyFill="1" applyAlignment="1">
      <alignment/>
    </xf>
    <xf numFmtId="187" fontId="18" fillId="0" borderId="0" xfId="17" applyNumberFormat="1" applyFont="1" applyBorder="1" applyAlignment="1">
      <alignment/>
    </xf>
    <xf numFmtId="187" fontId="18" fillId="0" borderId="1" xfId="17" applyNumberFormat="1" applyFont="1" applyFill="1" applyBorder="1" applyAlignment="1">
      <alignment/>
    </xf>
    <xf numFmtId="187" fontId="18" fillId="0" borderId="0" xfId="17" applyNumberFormat="1" applyFont="1" applyFill="1" applyAlignment="1">
      <alignment/>
    </xf>
    <xf numFmtId="185" fontId="18" fillId="0" borderId="17" xfId="15" applyNumberFormat="1" applyFont="1" applyFill="1" applyBorder="1" applyAlignment="1">
      <alignment/>
    </xf>
    <xf numFmtId="187" fontId="18" fillId="0" borderId="0" xfId="17" applyNumberFormat="1" applyFont="1" applyFill="1" applyBorder="1" applyAlignment="1">
      <alignment/>
    </xf>
    <xf numFmtId="185" fontId="18" fillId="0" borderId="11" xfId="15" applyNumberFormat="1" applyFont="1" applyFill="1" applyBorder="1" applyAlignment="1">
      <alignment/>
    </xf>
    <xf numFmtId="185" fontId="18" fillId="0" borderId="14" xfId="15" applyNumberFormat="1" applyFont="1" applyFill="1" applyBorder="1" applyAlignment="1">
      <alignment/>
    </xf>
    <xf numFmtId="187" fontId="18" fillId="0" borderId="14" xfId="17" applyNumberFormat="1" applyFont="1" applyFill="1" applyBorder="1" applyAlignment="1">
      <alignment/>
    </xf>
    <xf numFmtId="187" fontId="30" fillId="0" borderId="0" xfId="17" applyNumberFormat="1" applyFont="1" applyBorder="1" applyAlignment="1">
      <alignment/>
    </xf>
    <xf numFmtId="187" fontId="18" fillId="0" borderId="11" xfId="17" applyNumberFormat="1" applyFont="1" applyFill="1" applyBorder="1" applyAlignment="1">
      <alignment/>
    </xf>
    <xf numFmtId="187" fontId="18" fillId="0" borderId="11" xfId="17" applyNumberFormat="1" applyFont="1" applyFill="1" applyBorder="1" applyAlignment="1">
      <alignment/>
    </xf>
    <xf numFmtId="187" fontId="18" fillId="0" borderId="14" xfId="17" applyNumberFormat="1" applyFont="1" applyFill="1" applyBorder="1" applyAlignment="1">
      <alignment/>
    </xf>
    <xf numFmtId="187" fontId="18" fillId="0" borderId="2" xfId="17" applyNumberFormat="1" applyFont="1" applyFill="1" applyBorder="1" applyAlignment="1">
      <alignment/>
    </xf>
    <xf numFmtId="0" fontId="18" fillId="0" borderId="0" xfId="23" applyFont="1" quotePrefix="1">
      <alignment/>
      <protection/>
    </xf>
    <xf numFmtId="187" fontId="30" fillId="0" borderId="0" xfId="17" applyNumberFormat="1" applyFont="1" applyBorder="1" applyAlignment="1">
      <alignment horizontal="right"/>
    </xf>
    <xf numFmtId="187" fontId="18" fillId="0" borderId="0" xfId="17" applyNumberFormat="1" applyFont="1" applyFill="1" applyAlignment="1">
      <alignment horizontal="right"/>
    </xf>
    <xf numFmtId="187" fontId="18" fillId="0" borderId="0" xfId="17" applyNumberFormat="1" applyFont="1" applyBorder="1" applyAlignment="1">
      <alignment horizontal="right"/>
    </xf>
    <xf numFmtId="187" fontId="18" fillId="0" borderId="0" xfId="17" applyNumberFormat="1" applyFont="1" applyFill="1" applyAlignment="1">
      <alignment horizontal="center"/>
    </xf>
    <xf numFmtId="43" fontId="18" fillId="0" borderId="0" xfId="17" applyNumberFormat="1" applyFont="1" applyFill="1" applyAlignment="1">
      <alignment/>
    </xf>
    <xf numFmtId="43" fontId="18" fillId="0" borderId="0" xfId="17" applyNumberFormat="1" applyFont="1" applyBorder="1" applyAlignment="1">
      <alignment/>
    </xf>
    <xf numFmtId="43" fontId="18" fillId="0" borderId="0" xfId="17" applyNumberFormat="1" applyFont="1" applyFill="1" applyAlignment="1">
      <alignment horizontal="right"/>
    </xf>
    <xf numFmtId="43" fontId="17" fillId="0" borderId="0" xfId="17" applyNumberFormat="1" applyFont="1" applyBorder="1" applyAlignment="1">
      <alignment horizontal="left"/>
    </xf>
    <xf numFmtId="0" fontId="29" fillId="0" borderId="0" xfId="23" applyFont="1" applyFill="1" applyAlignment="1">
      <alignment horizontal="left" wrapText="1"/>
      <protection/>
    </xf>
    <xf numFmtId="0" fontId="17" fillId="0" borderId="0" xfId="23" applyFont="1" applyBorder="1">
      <alignment/>
      <protection/>
    </xf>
    <xf numFmtId="0" fontId="18" fillId="0" borderId="0" xfId="0" applyFont="1" applyAlignment="1">
      <alignment/>
    </xf>
    <xf numFmtId="0" fontId="17" fillId="0" borderId="0" xfId="0" applyFont="1" applyAlignment="1">
      <alignment/>
    </xf>
    <xf numFmtId="38" fontId="18" fillId="0" borderId="0" xfId="0" applyNumberFormat="1" applyFont="1" applyFill="1" applyAlignment="1">
      <alignment/>
    </xf>
    <xf numFmtId="0" fontId="18" fillId="0" borderId="0" xfId="0" applyFont="1" applyBorder="1" applyAlignment="1">
      <alignment/>
    </xf>
    <xf numFmtId="0" fontId="18" fillId="0" borderId="0" xfId="0" applyFont="1" applyFill="1" applyAlignment="1">
      <alignment/>
    </xf>
    <xf numFmtId="0" fontId="17" fillId="0" borderId="0" xfId="17" applyNumberFormat="1" applyFont="1" applyFill="1" applyBorder="1" applyAlignment="1">
      <alignment horizontal="right"/>
    </xf>
    <xf numFmtId="0" fontId="18" fillId="0" borderId="0" xfId="17" applyNumberFormat="1" applyFont="1" applyFill="1" applyBorder="1" applyAlignment="1">
      <alignment horizontal="right"/>
    </xf>
    <xf numFmtId="0" fontId="17" fillId="0" borderId="0" xfId="0" applyFont="1" applyFill="1" applyAlignment="1">
      <alignment/>
    </xf>
    <xf numFmtId="0" fontId="21" fillId="0" borderId="0" xfId="0" applyNumberFormat="1" applyFont="1" applyFill="1" applyAlignment="1">
      <alignment horizontal="right"/>
    </xf>
    <xf numFmtId="38" fontId="21" fillId="0" borderId="0" xfId="15" applyNumberFormat="1" applyFont="1" applyFill="1" applyAlignment="1">
      <alignment horizontal="right"/>
    </xf>
    <xf numFmtId="38" fontId="21" fillId="0" borderId="0" xfId="0" applyNumberFormat="1" applyFont="1" applyFill="1" applyAlignment="1">
      <alignment horizontal="right"/>
    </xf>
    <xf numFmtId="0" fontId="21" fillId="0" borderId="0" xfId="0" applyFont="1" applyFill="1" applyBorder="1" applyAlignment="1">
      <alignment horizontal="right"/>
    </xf>
    <xf numFmtId="0" fontId="26" fillId="0" borderId="0" xfId="0" applyNumberFormat="1" applyFont="1" applyFill="1" applyAlignment="1">
      <alignment horizontal="right"/>
    </xf>
    <xf numFmtId="38" fontId="21" fillId="0" borderId="0" xfId="0" applyNumberFormat="1" applyFont="1" applyFill="1" applyAlignment="1">
      <alignment horizontal="center"/>
    </xf>
    <xf numFmtId="0" fontId="21" fillId="0" borderId="0" xfId="0" applyFont="1" applyFill="1" applyBorder="1" applyAlignment="1">
      <alignment/>
    </xf>
    <xf numFmtId="39" fontId="18" fillId="0" borderId="0" xfId="24" applyFont="1">
      <alignment/>
      <protection/>
    </xf>
    <xf numFmtId="38" fontId="18" fillId="0" borderId="0" xfId="24" applyNumberFormat="1" applyFont="1" applyFill="1">
      <alignment/>
      <protection/>
    </xf>
    <xf numFmtId="39" fontId="18" fillId="0" borderId="0" xfId="24" applyFont="1" applyBorder="1">
      <alignment/>
      <protection/>
    </xf>
    <xf numFmtId="39" fontId="18" fillId="0" borderId="0" xfId="24" applyFont="1" applyFill="1">
      <alignment/>
      <protection/>
    </xf>
    <xf numFmtId="38" fontId="18" fillId="0" borderId="0" xfId="15" applyNumberFormat="1" applyFont="1" applyFill="1" applyAlignment="1">
      <alignment/>
    </xf>
    <xf numFmtId="39" fontId="18" fillId="0" borderId="0" xfId="24" applyFont="1" applyFill="1" applyBorder="1">
      <alignment/>
      <protection/>
    </xf>
    <xf numFmtId="43" fontId="18" fillId="0" borderId="0" xfId="15" applyFont="1" applyAlignment="1">
      <alignment/>
    </xf>
    <xf numFmtId="38" fontId="18" fillId="0" borderId="17" xfId="15" applyNumberFormat="1" applyFont="1" applyFill="1" applyBorder="1" applyAlignment="1">
      <alignment/>
    </xf>
    <xf numFmtId="187" fontId="18" fillId="0" borderId="17" xfId="15" applyNumberFormat="1" applyFont="1" applyBorder="1" applyAlignment="1">
      <alignment/>
    </xf>
    <xf numFmtId="37" fontId="18" fillId="0" borderId="0" xfId="22" applyFont="1" applyAlignment="1" applyProtection="1">
      <alignment horizontal="left"/>
      <protection/>
    </xf>
    <xf numFmtId="187" fontId="18" fillId="0" borderId="11" xfId="15" applyNumberFormat="1" applyFont="1" applyFill="1" applyBorder="1" applyAlignment="1">
      <alignment/>
    </xf>
    <xf numFmtId="187" fontId="18" fillId="0" borderId="11" xfId="15" applyNumberFormat="1" applyFont="1" applyBorder="1" applyAlignment="1">
      <alignment/>
    </xf>
    <xf numFmtId="38" fontId="18" fillId="0" borderId="14" xfId="15" applyNumberFormat="1" applyFont="1" applyFill="1" applyBorder="1" applyAlignment="1">
      <alignment/>
    </xf>
    <xf numFmtId="38" fontId="18" fillId="0" borderId="0" xfId="15" applyNumberFormat="1" applyFont="1" applyAlignment="1">
      <alignment/>
    </xf>
    <xf numFmtId="38" fontId="18" fillId="0" borderId="0" xfId="15" applyNumberFormat="1" applyFont="1" applyBorder="1" applyAlignment="1">
      <alignment/>
    </xf>
    <xf numFmtId="187" fontId="18" fillId="0" borderId="0" xfId="15" applyNumberFormat="1" applyFont="1" applyAlignment="1">
      <alignment/>
    </xf>
    <xf numFmtId="187" fontId="18" fillId="0" borderId="17" xfId="15" applyNumberFormat="1" applyFont="1" applyFill="1" applyBorder="1" applyAlignment="1">
      <alignment/>
    </xf>
    <xf numFmtId="187" fontId="18" fillId="0" borderId="1" xfId="15" applyNumberFormat="1" applyFont="1" applyBorder="1" applyAlignment="1">
      <alignment/>
    </xf>
    <xf numFmtId="39" fontId="17" fillId="0" borderId="0" xfId="24" applyFont="1">
      <alignment/>
      <protection/>
    </xf>
    <xf numFmtId="37" fontId="18" fillId="0" borderId="0" xfId="22" applyFont="1">
      <alignment/>
      <protection/>
    </xf>
    <xf numFmtId="38" fontId="18" fillId="0" borderId="0" xfId="15" applyNumberFormat="1" applyFont="1" applyFill="1" applyBorder="1" applyAlignment="1">
      <alignment/>
    </xf>
    <xf numFmtId="43" fontId="18" fillId="0" borderId="0" xfId="15" applyFont="1" applyBorder="1" applyAlignment="1">
      <alignment/>
    </xf>
    <xf numFmtId="38" fontId="18" fillId="0" borderId="4" xfId="15" applyNumberFormat="1" applyFont="1" applyBorder="1" applyAlignment="1">
      <alignment/>
    </xf>
    <xf numFmtId="187" fontId="18" fillId="0" borderId="1" xfId="15" applyNumberFormat="1" applyFont="1" applyFill="1" applyBorder="1" applyAlignment="1">
      <alignment horizontal="right"/>
    </xf>
    <xf numFmtId="187" fontId="18" fillId="0" borderId="1" xfId="15" applyNumberFormat="1" applyFont="1" applyBorder="1" applyAlignment="1">
      <alignment horizontal="right"/>
    </xf>
    <xf numFmtId="187" fontId="18" fillId="0" borderId="2" xfId="15" applyNumberFormat="1" applyFont="1" applyFill="1" applyBorder="1" applyAlignment="1">
      <alignment/>
    </xf>
    <xf numFmtId="38" fontId="17" fillId="0" borderId="15" xfId="15" applyNumberFormat="1" applyFont="1" applyBorder="1" applyAlignment="1">
      <alignment/>
    </xf>
    <xf numFmtId="38" fontId="17" fillId="0" borderId="0" xfId="15" applyNumberFormat="1" applyFont="1" applyBorder="1" applyAlignment="1">
      <alignment/>
    </xf>
    <xf numFmtId="187" fontId="18" fillId="0" borderId="2" xfId="15" applyNumberFormat="1" applyFont="1" applyBorder="1" applyAlignment="1">
      <alignment/>
    </xf>
    <xf numFmtId="43" fontId="18" fillId="0" borderId="0" xfId="15" applyFont="1" applyFill="1" applyAlignment="1">
      <alignment/>
    </xf>
    <xf numFmtId="38" fontId="17" fillId="0" borderId="0" xfId="15" applyNumberFormat="1" applyFont="1" applyFill="1" applyBorder="1" applyAlignment="1">
      <alignment/>
    </xf>
    <xf numFmtId="37" fontId="18" fillId="0" borderId="0" xfId="24" applyNumberFormat="1" applyFont="1" applyFill="1">
      <alignment/>
      <protection/>
    </xf>
    <xf numFmtId="39" fontId="18" fillId="0" borderId="0" xfId="24" applyFont="1" quotePrefix="1">
      <alignment/>
      <protection/>
    </xf>
    <xf numFmtId="0" fontId="29" fillId="0" borderId="0" xfId="0" applyFont="1" applyFill="1" applyAlignment="1">
      <alignment wrapText="1"/>
    </xf>
    <xf numFmtId="38" fontId="21" fillId="0" borderId="0" xfId="0" applyNumberFormat="1" applyFont="1" applyFill="1" applyAlignment="1">
      <alignment horizontal="right"/>
    </xf>
    <xf numFmtId="39" fontId="18" fillId="0" borderId="0" xfId="24" applyFont="1" applyAlignment="1">
      <alignment horizontal="justify"/>
      <protection/>
    </xf>
    <xf numFmtId="0" fontId="17" fillId="0" borderId="2" xfId="0" applyFont="1" applyBorder="1" applyAlignment="1">
      <alignment/>
    </xf>
    <xf numFmtId="39" fontId="10" fillId="0" borderId="0" xfId="24" applyFont="1" applyAlignment="1">
      <alignment horizontal="justify"/>
      <protection/>
    </xf>
    <xf numFmtId="0" fontId="0" fillId="0" borderId="0" xfId="0" applyFont="1" applyAlignment="1">
      <alignment horizontal="justify"/>
    </xf>
    <xf numFmtId="0" fontId="18" fillId="0" borderId="0" xfId="23" applyFont="1" applyFill="1" applyBorder="1" applyAlignment="1">
      <alignment horizontal="justify"/>
      <protection/>
    </xf>
    <xf numFmtId="0" fontId="18" fillId="0" borderId="0" xfId="0" applyFont="1" applyFill="1" applyBorder="1" applyAlignment="1">
      <alignment horizontal="justify"/>
    </xf>
    <xf numFmtId="0" fontId="17" fillId="0" borderId="2" xfId="23" applyFont="1" applyBorder="1" applyAlignment="1">
      <alignment horizontal="center"/>
      <protection/>
    </xf>
    <xf numFmtId="0" fontId="17" fillId="0" borderId="0" xfId="0" applyFont="1" applyBorder="1" applyAlignment="1">
      <alignment horizontal="right"/>
    </xf>
    <xf numFmtId="0" fontId="18" fillId="0" borderId="10" xfId="0" applyFont="1" applyBorder="1" applyAlignment="1">
      <alignment/>
    </xf>
    <xf numFmtId="0" fontId="18" fillId="0" borderId="0" xfId="23" applyFont="1" applyFill="1" applyAlignment="1">
      <alignment horizontal="justify"/>
      <protection/>
    </xf>
    <xf numFmtId="0" fontId="18" fillId="0" borderId="0" xfId="0" applyFont="1" applyFill="1" applyAlignment="1">
      <alignment horizontal="justify"/>
    </xf>
    <xf numFmtId="0" fontId="18" fillId="0" borderId="0" xfId="23" applyFont="1" applyFill="1" applyAlignment="1">
      <alignment horizontal="justify" wrapText="1"/>
      <protection/>
    </xf>
    <xf numFmtId="0" fontId="18" fillId="0" borderId="0" xfId="0" applyFont="1" applyFill="1" applyAlignment="1">
      <alignment horizontal="justify" wrapText="1"/>
    </xf>
    <xf numFmtId="0" fontId="18" fillId="0" borderId="0" xfId="23" applyFont="1" applyAlignment="1" quotePrefix="1">
      <alignment horizontal="justify"/>
      <protection/>
    </xf>
    <xf numFmtId="0" fontId="18" fillId="0" borderId="0" xfId="0" applyFont="1" applyAlignment="1">
      <alignment horizontal="justify"/>
    </xf>
    <xf numFmtId="0" fontId="18" fillId="0" borderId="0" xfId="0" applyFont="1" applyFill="1" applyAlignment="1">
      <alignment wrapText="1"/>
    </xf>
    <xf numFmtId="0" fontId="18" fillId="0" borderId="0" xfId="23" applyFont="1" applyAlignment="1">
      <alignment horizontal="justify"/>
      <protection/>
    </xf>
    <xf numFmtId="15" fontId="18" fillId="0" borderId="0" xfId="23" applyNumberFormat="1" applyFont="1" applyFill="1" applyAlignment="1" quotePrefix="1">
      <alignment/>
      <protection/>
    </xf>
    <xf numFmtId="0" fontId="18" fillId="0" borderId="0" xfId="0" applyFont="1" applyFill="1" applyAlignment="1">
      <alignment/>
    </xf>
    <xf numFmtId="0" fontId="18" fillId="0" borderId="2" xfId="0" applyFont="1" applyBorder="1" applyAlignment="1">
      <alignment/>
    </xf>
    <xf numFmtId="0" fontId="17" fillId="0" borderId="0" xfId="23" applyFont="1" applyAlignment="1">
      <alignment/>
      <protection/>
    </xf>
    <xf numFmtId="0" fontId="18" fillId="0" borderId="0" xfId="23" applyFont="1" applyFill="1" applyAlignment="1">
      <alignment horizontal="left"/>
      <protection/>
    </xf>
    <xf numFmtId="0" fontId="17" fillId="3" borderId="4" xfId="0" applyFont="1" applyFill="1" applyBorder="1" applyAlignment="1">
      <alignment horizontal="right" vertical="center"/>
    </xf>
    <xf numFmtId="0" fontId="18" fillId="3" borderId="18" xfId="0" applyFont="1" applyFill="1" applyBorder="1" applyAlignment="1">
      <alignment vertical="center"/>
    </xf>
    <xf numFmtId="0" fontId="17" fillId="0" borderId="2" xfId="23" applyFont="1" applyFill="1" applyBorder="1" applyAlignment="1">
      <alignment horizontal="center"/>
      <protection/>
    </xf>
    <xf numFmtId="0" fontId="18" fillId="0" borderId="2" xfId="23" applyFont="1" applyFill="1" applyBorder="1" applyAlignment="1">
      <alignment horizontal="center"/>
      <protection/>
    </xf>
    <xf numFmtId="0" fontId="18" fillId="0" borderId="2" xfId="0" applyFont="1" applyFill="1" applyBorder="1" applyAlignment="1">
      <alignment horizontal="center"/>
    </xf>
    <xf numFmtId="39" fontId="18" fillId="0" borderId="0" xfId="24" applyFont="1" applyFill="1" applyAlignment="1">
      <alignment horizontal="justify"/>
      <protection/>
    </xf>
    <xf numFmtId="0" fontId="29" fillId="0" borderId="0" xfId="23" applyFont="1" applyFill="1" applyAlignment="1">
      <alignment horizontal="left" wrapText="1"/>
      <protection/>
    </xf>
  </cellXfs>
  <cellStyles count="12">
    <cellStyle name="Normal" xfId="0"/>
    <cellStyle name="Comma" xfId="15"/>
    <cellStyle name="Comma [0]" xfId="16"/>
    <cellStyle name="Comma_June 2001" xfId="17"/>
    <cellStyle name="Currency" xfId="18"/>
    <cellStyle name="Currency [0]" xfId="19"/>
    <cellStyle name="Followed Hyperlink" xfId="20"/>
    <cellStyle name="Hyperlink" xfId="21"/>
    <cellStyle name="Normal_AXISDEV-2002ksl" xfId="22"/>
    <cellStyle name="Normal_June 2001" xfId="23"/>
    <cellStyle name="Normal_PYT Group 30 September 2003"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225</xdr:row>
      <xdr:rowOff>0</xdr:rowOff>
    </xdr:from>
    <xdr:to>
      <xdr:col>7</xdr:col>
      <xdr:colOff>0</xdr:colOff>
      <xdr:row>225</xdr:row>
      <xdr:rowOff>0</xdr:rowOff>
    </xdr:to>
    <xdr:sp>
      <xdr:nvSpPr>
        <xdr:cNvPr id="1" name="TextBox 4"/>
        <xdr:cNvSpPr txBox="1">
          <a:spLocks noChangeArrowheads="1"/>
        </xdr:cNvSpPr>
      </xdr:nvSpPr>
      <xdr:spPr>
        <a:xfrm>
          <a:off x="266700" y="48577500"/>
          <a:ext cx="5534025" cy="0"/>
        </a:xfrm>
        <a:prstGeom prst="rect">
          <a:avLst/>
        </a:prstGeom>
        <a:solidFill>
          <a:srgbClr val="FFFFFF"/>
        </a:solid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225</xdr:row>
      <xdr:rowOff>0</xdr:rowOff>
    </xdr:from>
    <xdr:to>
      <xdr:col>6</xdr:col>
      <xdr:colOff>847725</xdr:colOff>
      <xdr:row>225</xdr:row>
      <xdr:rowOff>0</xdr:rowOff>
    </xdr:to>
    <xdr:sp>
      <xdr:nvSpPr>
        <xdr:cNvPr id="2" name="TextBox 5"/>
        <xdr:cNvSpPr txBox="1">
          <a:spLocks noChangeArrowheads="1"/>
        </xdr:cNvSpPr>
      </xdr:nvSpPr>
      <xdr:spPr>
        <a:xfrm>
          <a:off x="428625" y="48577500"/>
          <a:ext cx="5372100" cy="0"/>
        </a:xfrm>
        <a:prstGeom prst="rect">
          <a:avLst/>
        </a:prstGeom>
        <a:solidFill>
          <a:srgbClr val="FFFFFF"/>
        </a:solid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257175</xdr:colOff>
      <xdr:row>234</xdr:row>
      <xdr:rowOff>0</xdr:rowOff>
    </xdr:from>
    <xdr:to>
      <xdr:col>7</xdr:col>
      <xdr:colOff>0</xdr:colOff>
      <xdr:row>234</xdr:row>
      <xdr:rowOff>0</xdr:rowOff>
    </xdr:to>
    <xdr:sp>
      <xdr:nvSpPr>
        <xdr:cNvPr id="3" name="TextBox 7"/>
        <xdr:cNvSpPr txBox="1">
          <a:spLocks noChangeArrowheads="1"/>
        </xdr:cNvSpPr>
      </xdr:nvSpPr>
      <xdr:spPr>
        <a:xfrm>
          <a:off x="257175" y="50282475"/>
          <a:ext cx="5543550" cy="0"/>
        </a:xfrm>
        <a:prstGeom prst="rect">
          <a:avLst/>
        </a:prstGeom>
        <a:solidFill>
          <a:srgbClr val="FFFFFF"/>
        </a:solidFill>
        <a:ln w="9525" cmpd="sng">
          <a:noFill/>
        </a:ln>
      </xdr:spPr>
      <xdr:txBody>
        <a:bodyPr vertOverflow="clip" wrap="square"/>
        <a:p>
          <a:pPr algn="just">
            <a:defRPr/>
          </a:pPr>
          <a:r>
            <a:rPr lang="en-US" cap="none" sz="1000" b="0" i="0" u="none" baseline="0"/>
            <a:t>There were no changes in the composition of the Group for the current quarter and financial year to date.</a:t>
          </a:r>
        </a:p>
      </xdr:txBody>
    </xdr:sp>
    <xdr:clientData/>
  </xdr:twoCellAnchor>
  <xdr:twoCellAnchor>
    <xdr:from>
      <xdr:col>10</xdr:col>
      <xdr:colOff>0</xdr:colOff>
      <xdr:row>327</xdr:row>
      <xdr:rowOff>0</xdr:rowOff>
    </xdr:from>
    <xdr:to>
      <xdr:col>10</xdr:col>
      <xdr:colOff>0</xdr:colOff>
      <xdr:row>327</xdr:row>
      <xdr:rowOff>0</xdr:rowOff>
    </xdr:to>
    <xdr:sp>
      <xdr:nvSpPr>
        <xdr:cNvPr id="4" name="TextBox 12"/>
        <xdr:cNvSpPr txBox="1">
          <a:spLocks noChangeArrowheads="1"/>
        </xdr:cNvSpPr>
      </xdr:nvSpPr>
      <xdr:spPr>
        <a:xfrm>
          <a:off x="7562850" y="710660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10</xdr:col>
      <xdr:colOff>0</xdr:colOff>
      <xdr:row>327</xdr:row>
      <xdr:rowOff>0</xdr:rowOff>
    </xdr:from>
    <xdr:to>
      <xdr:col>10</xdr:col>
      <xdr:colOff>0</xdr:colOff>
      <xdr:row>327</xdr:row>
      <xdr:rowOff>0</xdr:rowOff>
    </xdr:to>
    <xdr:sp>
      <xdr:nvSpPr>
        <xdr:cNvPr id="5" name="TextBox 13"/>
        <xdr:cNvSpPr txBox="1">
          <a:spLocks noChangeArrowheads="1"/>
        </xdr:cNvSpPr>
      </xdr:nvSpPr>
      <xdr:spPr>
        <a:xfrm>
          <a:off x="7562850" y="710660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the third quarter of year 2002, the Group registered a revenue of RM23.6 million and PBT of RM4.0 million.  In the preceding quarter, the Group registered a turnover of RM22.1 million  and PBT of RM4.5 million. The increase in turnover in current quarter mainly due to the Mega Sales Carnival through out the month of August. However,  Profit Before Tax decreased  from RM4.5 million to RM4 million in current quarter as a result of higher discount given.</a:t>
          </a:r>
        </a:p>
      </xdr:txBody>
    </xdr:sp>
    <xdr:clientData/>
  </xdr:twoCellAnchor>
  <xdr:twoCellAnchor>
    <xdr:from>
      <xdr:col>10</xdr:col>
      <xdr:colOff>0</xdr:colOff>
      <xdr:row>327</xdr:row>
      <xdr:rowOff>0</xdr:rowOff>
    </xdr:from>
    <xdr:to>
      <xdr:col>10</xdr:col>
      <xdr:colOff>0</xdr:colOff>
      <xdr:row>327</xdr:row>
      <xdr:rowOff>0</xdr:rowOff>
    </xdr:to>
    <xdr:sp>
      <xdr:nvSpPr>
        <xdr:cNvPr id="6" name="TextBox 14"/>
        <xdr:cNvSpPr txBox="1">
          <a:spLocks noChangeArrowheads="1"/>
        </xdr:cNvSpPr>
      </xdr:nvSpPr>
      <xdr:spPr>
        <a:xfrm>
          <a:off x="7562850" y="71066025"/>
          <a:ext cx="0" cy="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Barring any unforeseen circumstances, the Board anticipates that the Group's performance for the forthcoming periods will remain satisfactory.</a:t>
          </a:r>
        </a:p>
      </xdr:txBody>
    </xdr:sp>
    <xdr:clientData/>
  </xdr:twoCellAnchor>
  <xdr:twoCellAnchor>
    <xdr:from>
      <xdr:col>10</xdr:col>
      <xdr:colOff>0</xdr:colOff>
      <xdr:row>327</xdr:row>
      <xdr:rowOff>0</xdr:rowOff>
    </xdr:from>
    <xdr:to>
      <xdr:col>10</xdr:col>
      <xdr:colOff>0</xdr:colOff>
      <xdr:row>327</xdr:row>
      <xdr:rowOff>0</xdr:rowOff>
    </xdr:to>
    <xdr:sp>
      <xdr:nvSpPr>
        <xdr:cNvPr id="7" name="TextBox 15"/>
        <xdr:cNvSpPr txBox="1">
          <a:spLocks noChangeArrowheads="1"/>
        </xdr:cNvSpPr>
      </xdr:nvSpPr>
      <xdr:spPr>
        <a:xfrm>
          <a:off x="7562850" y="71066025"/>
          <a:ext cx="0" cy="0"/>
        </a:xfrm>
        <a:prstGeom prst="rect">
          <a:avLst/>
        </a:prstGeom>
        <a:solidFill>
          <a:srgbClr val="FFFFFF"/>
        </a:solidFill>
        <a:ln w="9525" cmpd="sng">
          <a:noFill/>
        </a:ln>
      </xdr:spPr>
      <xdr:txBody>
        <a:bodyPr vertOverflow="clip" wrap="square"/>
        <a:p>
          <a:pPr algn="just">
            <a:defRPr/>
          </a:pPr>
          <a:r>
            <a:rPr lang="en-US" cap="none" sz="1000" b="0" i="0" u="none" baseline="0"/>
            <a:t>For the financial period ended 30 September 2002, the Group registered a revenue of RM71.6 million as compared to RM60.3 million in corresponding period in preceding year. Profit Before Tax increased by RM1.7 million to RM11.5 million due to sales mix.</a:t>
          </a:r>
        </a:p>
      </xdr:txBody>
    </xdr:sp>
    <xdr:clientData/>
  </xdr:twoCellAnchor>
  <xdr:twoCellAnchor>
    <xdr:from>
      <xdr:col>10</xdr:col>
      <xdr:colOff>0</xdr:colOff>
      <xdr:row>327</xdr:row>
      <xdr:rowOff>0</xdr:rowOff>
    </xdr:from>
    <xdr:to>
      <xdr:col>10</xdr:col>
      <xdr:colOff>0</xdr:colOff>
      <xdr:row>327</xdr:row>
      <xdr:rowOff>0</xdr:rowOff>
    </xdr:to>
    <xdr:sp>
      <xdr:nvSpPr>
        <xdr:cNvPr id="8" name="TextBox 17"/>
        <xdr:cNvSpPr txBox="1">
          <a:spLocks noChangeArrowheads="1"/>
        </xdr:cNvSpPr>
      </xdr:nvSpPr>
      <xdr:spPr>
        <a:xfrm>
          <a:off x="7562850" y="71066025"/>
          <a:ext cx="0" cy="0"/>
        </a:xfrm>
        <a:prstGeom prst="rect">
          <a:avLst/>
        </a:prstGeom>
        <a:solidFill>
          <a:srgbClr val="FFFFFF"/>
        </a:solid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10</xdr:col>
      <xdr:colOff>0</xdr:colOff>
      <xdr:row>327</xdr:row>
      <xdr:rowOff>0</xdr:rowOff>
    </xdr:from>
    <xdr:to>
      <xdr:col>10</xdr:col>
      <xdr:colOff>0</xdr:colOff>
      <xdr:row>327</xdr:row>
      <xdr:rowOff>0</xdr:rowOff>
    </xdr:to>
    <xdr:sp>
      <xdr:nvSpPr>
        <xdr:cNvPr id="9" name="TextBox 18"/>
        <xdr:cNvSpPr txBox="1">
          <a:spLocks noChangeArrowheads="1"/>
        </xdr:cNvSpPr>
      </xdr:nvSpPr>
      <xdr:spPr>
        <a:xfrm>
          <a:off x="7562850" y="71066025"/>
          <a:ext cx="0" cy="0"/>
        </a:xfrm>
        <a:prstGeom prst="rect">
          <a:avLst/>
        </a:prstGeom>
        <a:solidFill>
          <a:srgbClr val="FFFFFF"/>
        </a:solidFill>
        <a:ln w="9525" cmpd="sng">
          <a:noFill/>
        </a:ln>
      </xdr:spPr>
      <xdr:txBody>
        <a:bodyPr vertOverflow="clip" wrap="square"/>
        <a:p>
          <a:pPr algn="just">
            <a:defRPr/>
          </a:pPr>
          <a:r>
            <a:rPr lang="en-US" cap="none" sz="1000" b="0" i="0" u="none" baseline="0">
              <a:solidFill>
                <a:srgbClr val="FF0000"/>
              </a:solidFill>
            </a:rPr>
            <a:t>The lower profit after tax  is mainly due to lower sales of RM88.4 million registered in financial year ended 31 December 2001 as compare to RM113 million per the Prospectus. The main reason being the general  economy of Malaysia did not recover as expected in year 2001.</a:t>
          </a:r>
        </a:p>
      </xdr:txBody>
    </xdr:sp>
    <xdr:clientData/>
  </xdr:twoCellAnchor>
  <xdr:twoCellAnchor>
    <xdr:from>
      <xdr:col>2</xdr:col>
      <xdr:colOff>28575</xdr:colOff>
      <xdr:row>237</xdr:row>
      <xdr:rowOff>0</xdr:rowOff>
    </xdr:from>
    <xdr:to>
      <xdr:col>10</xdr:col>
      <xdr:colOff>0</xdr:colOff>
      <xdr:row>237</xdr:row>
      <xdr:rowOff>0</xdr:rowOff>
    </xdr:to>
    <xdr:sp>
      <xdr:nvSpPr>
        <xdr:cNvPr id="10" name="TextBox 21"/>
        <xdr:cNvSpPr txBox="1">
          <a:spLocks noChangeArrowheads="1"/>
        </xdr:cNvSpPr>
      </xdr:nvSpPr>
      <xdr:spPr>
        <a:xfrm>
          <a:off x="762000" y="50882550"/>
          <a:ext cx="6800850" cy="0"/>
        </a:xfrm>
        <a:prstGeom prst="rect">
          <a:avLst/>
        </a:prstGeom>
        <a:solidFill>
          <a:srgbClr val="FFFFFF"/>
        </a:solidFill>
        <a:ln w="9525" cmpd="sng">
          <a:noFill/>
        </a:ln>
      </xdr:spPr>
      <xdr:txBody>
        <a:bodyPr vertOverflow="clip" wrap="square"/>
        <a:p>
          <a:pPr algn="just">
            <a:defRPr/>
          </a:pPr>
          <a:r>
            <a:rPr lang="en-US" cap="none" sz="1000" b="0" i="0" u="none" baseline="0"/>
            <a:t>an increase in the authorized share capital of the Company from RM50,000,000 comprising 50,000,000 Deem Shares to RM100,000,000 comprising 100,000,000 Deem Shares ("Proposed Increase");
</a:t>
          </a:r>
        </a:p>
      </xdr:txBody>
    </xdr:sp>
    <xdr:clientData/>
  </xdr:twoCellAnchor>
  <xdr:twoCellAnchor>
    <xdr:from>
      <xdr:col>2</xdr:col>
      <xdr:colOff>28575</xdr:colOff>
      <xdr:row>237</xdr:row>
      <xdr:rowOff>0</xdr:rowOff>
    </xdr:from>
    <xdr:to>
      <xdr:col>9</xdr:col>
      <xdr:colOff>838200</xdr:colOff>
      <xdr:row>237</xdr:row>
      <xdr:rowOff>0</xdr:rowOff>
    </xdr:to>
    <xdr:sp>
      <xdr:nvSpPr>
        <xdr:cNvPr id="11" name="TextBox 22"/>
        <xdr:cNvSpPr txBox="1">
          <a:spLocks noChangeArrowheads="1"/>
        </xdr:cNvSpPr>
      </xdr:nvSpPr>
      <xdr:spPr>
        <a:xfrm>
          <a:off x="762000" y="50882550"/>
          <a:ext cx="6800850" cy="0"/>
        </a:xfrm>
        <a:prstGeom prst="rect">
          <a:avLst/>
        </a:prstGeom>
        <a:solidFill>
          <a:srgbClr val="FFFFFF"/>
        </a:solidFill>
        <a:ln w="9525" cmpd="sng">
          <a:noFill/>
        </a:ln>
      </xdr:spPr>
      <xdr:txBody>
        <a:bodyPr vertOverflow="clip" wrap="square"/>
        <a:p>
          <a:pPr algn="just">
            <a:defRPr/>
          </a:pPr>
          <a:r>
            <a:rPr lang="en-US" cap="none" sz="1000" b="0" i="0" u="none" baseline="0"/>
            <a:t>to transfer the listing of and quotation for the entire enlarged issued and paid up share capital of the Company comprising 63,000,000 Deem Shares from the Second Board to Main Board of Kuala Lumpur Stock Exchange upon completion of the Proposed Bonus Issue ("Proposed Transfer").
</a:t>
          </a:r>
        </a:p>
      </xdr:txBody>
    </xdr:sp>
    <xdr:clientData/>
  </xdr:twoCellAnchor>
  <xdr:twoCellAnchor>
    <xdr:from>
      <xdr:col>1</xdr:col>
      <xdr:colOff>9525</xdr:colOff>
      <xdr:row>237</xdr:row>
      <xdr:rowOff>0</xdr:rowOff>
    </xdr:from>
    <xdr:to>
      <xdr:col>9</xdr:col>
      <xdr:colOff>828675</xdr:colOff>
      <xdr:row>237</xdr:row>
      <xdr:rowOff>0</xdr:rowOff>
    </xdr:to>
    <xdr:sp>
      <xdr:nvSpPr>
        <xdr:cNvPr id="12" name="TextBox 23"/>
        <xdr:cNvSpPr txBox="1">
          <a:spLocks noChangeArrowheads="1"/>
        </xdr:cNvSpPr>
      </xdr:nvSpPr>
      <xdr:spPr>
        <a:xfrm>
          <a:off x="428625" y="50882550"/>
          <a:ext cx="7124700" cy="0"/>
        </a:xfrm>
        <a:prstGeom prst="rect">
          <a:avLst/>
        </a:prstGeom>
        <a:solidFill>
          <a:srgbClr val="FFFFFF"/>
        </a:solidFill>
        <a:ln w="9525" cmpd="sng">
          <a:noFill/>
        </a:ln>
      </xdr:spPr>
      <xdr:txBody>
        <a:bodyPr vertOverflow="clip" wrap="square"/>
        <a:p>
          <a:pPr algn="just">
            <a:defRPr/>
          </a:pPr>
          <a:r>
            <a:rPr lang="en-US" cap="none" sz="1000" b="0" i="0" u="none" baseline="0"/>
            <a:t>The Proposed Bonus Issue, Proposed Increase are inter-conditional whilst the Proposed Transfer is conditional upon the Proposed Bonus Issue. 
The Company have appointed KEN Kenning Bread as advisor for  the above  proposals. 
The Securities Commission ("SC") has vide its letter dated 13 November 2002 approved the Proposed Transfer subject to the condition  that the Company is required to comply with all the requirements in relation to " Transfer of Company to Main Board of the Kuala Lumpur Stock  Exchange" as provided under SC's Policies and Guidelines on Issue/ Offer of securities, including the relevant guidelines on share capital and public shareholding spread prior to the implementation of the Proposed Transfer.
Pursuant to the Extraordinary General Meeting of the Company held on 9 December 2002, the shareholders of the Company have approved the Proposed Bonus Issue and the Proposed Increase. The new shares pursuant to the Proposed Bonus Issue were allotted on 28 February 2003 and were listed and quoted on the KLSE on 13 March 2003.
Pursuant to a letter dated 29 May 2003, the KLSE has approved the Proposed Transfer. On 11 June 2003, Deem has successfully made its debut on the Main Board of the Kuala Lumpur Stock Exchange.
</a:t>
          </a:r>
        </a:p>
      </xdr:txBody>
    </xdr:sp>
    <xdr:clientData/>
  </xdr:twoCellAnchor>
  <xdr:twoCellAnchor>
    <xdr:from>
      <xdr:col>1</xdr:col>
      <xdr:colOff>19050</xdr:colOff>
      <xdr:row>154</xdr:row>
      <xdr:rowOff>0</xdr:rowOff>
    </xdr:from>
    <xdr:to>
      <xdr:col>10</xdr:col>
      <xdr:colOff>0</xdr:colOff>
      <xdr:row>154</xdr:row>
      <xdr:rowOff>0</xdr:rowOff>
    </xdr:to>
    <xdr:sp>
      <xdr:nvSpPr>
        <xdr:cNvPr id="13" name="TextBox 28"/>
        <xdr:cNvSpPr txBox="1">
          <a:spLocks noChangeArrowheads="1"/>
        </xdr:cNvSpPr>
      </xdr:nvSpPr>
      <xdr:spPr>
        <a:xfrm>
          <a:off x="438150" y="32823150"/>
          <a:ext cx="71247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154</xdr:row>
      <xdr:rowOff>0</xdr:rowOff>
    </xdr:from>
    <xdr:to>
      <xdr:col>10</xdr:col>
      <xdr:colOff>0</xdr:colOff>
      <xdr:row>154</xdr:row>
      <xdr:rowOff>0</xdr:rowOff>
    </xdr:to>
    <xdr:sp>
      <xdr:nvSpPr>
        <xdr:cNvPr id="14" name="TextBox 38"/>
        <xdr:cNvSpPr txBox="1">
          <a:spLocks noChangeArrowheads="1"/>
        </xdr:cNvSpPr>
      </xdr:nvSpPr>
      <xdr:spPr>
        <a:xfrm>
          <a:off x="438150" y="32823150"/>
          <a:ext cx="71247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38100</xdr:colOff>
      <xdr:row>0</xdr:row>
      <xdr:rowOff>123825</xdr:rowOff>
    </xdr:from>
    <xdr:to>
      <xdr:col>3</xdr:col>
      <xdr:colOff>38100</xdr:colOff>
      <xdr:row>1</xdr:row>
      <xdr:rowOff>200025</xdr:rowOff>
    </xdr:to>
    <xdr:pic>
      <xdr:nvPicPr>
        <xdr:cNvPr id="15" name="Picture 45"/>
        <xdr:cNvPicPr preferRelativeResize="1">
          <a:picLocks noChangeAspect="1"/>
        </xdr:cNvPicPr>
      </xdr:nvPicPr>
      <xdr:blipFill>
        <a:blip r:embed="rId1"/>
        <a:stretch>
          <a:fillRect/>
        </a:stretch>
      </xdr:blipFill>
      <xdr:spPr>
        <a:xfrm>
          <a:off x="38100" y="123825"/>
          <a:ext cx="14478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38100</xdr:rowOff>
    </xdr:from>
    <xdr:to>
      <xdr:col>0</xdr:col>
      <xdr:colOff>1466850</xdr:colOff>
      <xdr:row>2</xdr:row>
      <xdr:rowOff>142875</xdr:rowOff>
    </xdr:to>
    <xdr:pic>
      <xdr:nvPicPr>
        <xdr:cNvPr id="1" name="Picture 2"/>
        <xdr:cNvPicPr preferRelativeResize="1">
          <a:picLocks noChangeAspect="1"/>
        </xdr:cNvPicPr>
      </xdr:nvPicPr>
      <xdr:blipFill>
        <a:blip r:embed="rId1"/>
        <a:stretch>
          <a:fillRect/>
        </a:stretch>
      </xdr:blipFill>
      <xdr:spPr>
        <a:xfrm>
          <a:off x="19050" y="238125"/>
          <a:ext cx="14478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85725</xdr:rowOff>
    </xdr:from>
    <xdr:to>
      <xdr:col>1</xdr:col>
      <xdr:colOff>1304925</xdr:colOff>
      <xdr:row>1</xdr:row>
      <xdr:rowOff>171450</xdr:rowOff>
    </xdr:to>
    <xdr:pic>
      <xdr:nvPicPr>
        <xdr:cNvPr id="1" name="Picture 2"/>
        <xdr:cNvPicPr preferRelativeResize="1">
          <a:picLocks noChangeAspect="1"/>
        </xdr:cNvPicPr>
      </xdr:nvPicPr>
      <xdr:blipFill>
        <a:blip r:embed="rId1"/>
        <a:stretch>
          <a:fillRect/>
        </a:stretch>
      </xdr:blipFill>
      <xdr:spPr>
        <a:xfrm>
          <a:off x="28575" y="85725"/>
          <a:ext cx="1447800" cy="285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104775</xdr:rowOff>
    </xdr:from>
    <xdr:to>
      <xdr:col>1</xdr:col>
      <xdr:colOff>1457325</xdr:colOff>
      <xdr:row>1</xdr:row>
      <xdr:rowOff>200025</xdr:rowOff>
    </xdr:to>
    <xdr:pic>
      <xdr:nvPicPr>
        <xdr:cNvPr id="1" name="Picture 1"/>
        <xdr:cNvPicPr preferRelativeResize="1">
          <a:picLocks noChangeAspect="1"/>
        </xdr:cNvPicPr>
      </xdr:nvPicPr>
      <xdr:blipFill>
        <a:blip r:embed="rId1"/>
        <a:stretch>
          <a:fillRect/>
        </a:stretch>
      </xdr:blipFill>
      <xdr:spPr>
        <a:xfrm>
          <a:off x="133350" y="104775"/>
          <a:ext cx="1447800" cy="285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238125</xdr:rowOff>
    </xdr:from>
    <xdr:to>
      <xdr:col>1</xdr:col>
      <xdr:colOff>1476375</xdr:colOff>
      <xdr:row>2</xdr:row>
      <xdr:rowOff>0</xdr:rowOff>
    </xdr:to>
    <xdr:pic>
      <xdr:nvPicPr>
        <xdr:cNvPr id="1" name="Picture 4"/>
        <xdr:cNvPicPr preferRelativeResize="1">
          <a:picLocks noChangeAspect="1"/>
        </xdr:cNvPicPr>
      </xdr:nvPicPr>
      <xdr:blipFill>
        <a:blip r:embed="rId1"/>
        <a:stretch>
          <a:fillRect/>
        </a:stretch>
      </xdr:blipFill>
      <xdr:spPr>
        <a:xfrm>
          <a:off x="133350" y="238125"/>
          <a:ext cx="14478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L387"/>
  <sheetViews>
    <sheetView tabSelected="1" workbookViewId="0" topLeftCell="A1">
      <pane ySplit="13065" topLeftCell="BM270" activePane="topLeft" state="split"/>
      <selection pane="topLeft" activeCell="B194" sqref="B194"/>
      <selection pane="bottomLeft" activeCell="B166" sqref="B166"/>
    </sheetView>
  </sheetViews>
  <sheetFormatPr defaultColWidth="9.140625" defaultRowHeight="12.75"/>
  <cols>
    <col min="1" max="1" width="6.28125" style="120" customWidth="1"/>
    <col min="2" max="2" width="4.7109375" style="120" customWidth="1"/>
    <col min="3" max="3" width="10.7109375" style="120" customWidth="1"/>
    <col min="4" max="4" width="23.140625" style="120" customWidth="1"/>
    <col min="5" max="5" width="15.7109375" style="120" customWidth="1"/>
    <col min="6" max="6" width="13.7109375" style="120" customWidth="1"/>
    <col min="7" max="7" width="12.7109375" style="120" customWidth="1"/>
    <col min="8" max="8" width="1.1484375" style="120" customWidth="1"/>
    <col min="9" max="9" width="12.7109375" style="120" customWidth="1"/>
    <col min="10" max="10" width="12.57421875" style="120" customWidth="1"/>
    <col min="11" max="16384" width="9.140625" style="4" customWidth="1"/>
  </cols>
  <sheetData>
    <row r="2" spans="1:10" ht="15.75">
      <c r="A2" s="111"/>
      <c r="B2" s="112"/>
      <c r="C2" s="112"/>
      <c r="D2" s="112"/>
      <c r="E2" s="112"/>
      <c r="F2" s="112"/>
      <c r="G2" s="112"/>
      <c r="H2" s="112"/>
      <c r="I2" s="112"/>
      <c r="J2" s="112"/>
    </row>
    <row r="3" spans="1:10" ht="19.5" customHeight="1">
      <c r="A3" s="111" t="s">
        <v>0</v>
      </c>
      <c r="B3" s="112"/>
      <c r="C3" s="112"/>
      <c r="D3" s="112"/>
      <c r="E3" s="112"/>
      <c r="F3" s="112"/>
      <c r="G3" s="112"/>
      <c r="H3" s="112"/>
      <c r="I3" s="112"/>
      <c r="J3" s="112"/>
    </row>
    <row r="4" spans="1:10" ht="15.75">
      <c r="A4" s="113"/>
      <c r="B4" s="112"/>
      <c r="C4" s="112"/>
      <c r="D4" s="112"/>
      <c r="E4" s="112"/>
      <c r="F4" s="112"/>
      <c r="G4" s="112"/>
      <c r="H4" s="112"/>
      <c r="I4" s="112"/>
      <c r="J4" s="112"/>
    </row>
    <row r="5" spans="1:10" ht="15.75">
      <c r="A5" s="111" t="s">
        <v>254</v>
      </c>
      <c r="B5" s="112"/>
      <c r="C5" s="112"/>
      <c r="D5" s="112"/>
      <c r="E5" s="112"/>
      <c r="F5" s="112"/>
      <c r="G5" s="112"/>
      <c r="H5" s="112"/>
      <c r="I5" s="112"/>
      <c r="J5" s="112"/>
    </row>
    <row r="6" spans="1:10" ht="6.75" customHeight="1" thickBot="1">
      <c r="A6" s="114"/>
      <c r="B6" s="115"/>
      <c r="C6" s="115"/>
      <c r="D6" s="115"/>
      <c r="E6" s="115"/>
      <c r="F6" s="115"/>
      <c r="G6" s="115"/>
      <c r="H6" s="115"/>
      <c r="I6" s="115"/>
      <c r="J6" s="115"/>
    </row>
    <row r="7" spans="1:10" ht="15.75">
      <c r="A7" s="111"/>
      <c r="B7" s="112"/>
      <c r="C7" s="112"/>
      <c r="D7" s="112"/>
      <c r="E7" s="112"/>
      <c r="F7" s="112"/>
      <c r="G7" s="112"/>
      <c r="H7" s="112"/>
      <c r="I7" s="112"/>
      <c r="J7" s="112"/>
    </row>
    <row r="8" spans="1:10" ht="15.75">
      <c r="A8" s="111"/>
      <c r="B8" s="112"/>
      <c r="C8" s="112"/>
      <c r="D8" s="112"/>
      <c r="E8" s="112"/>
      <c r="F8" s="112"/>
      <c r="G8" s="112"/>
      <c r="H8" s="112"/>
      <c r="I8" s="112"/>
      <c r="J8" s="112"/>
    </row>
    <row r="9" spans="1:10" ht="15.75">
      <c r="A9" s="116" t="s">
        <v>164</v>
      </c>
      <c r="B9" s="116" t="s">
        <v>165</v>
      </c>
      <c r="C9" s="117"/>
      <c r="D9" s="117"/>
      <c r="E9" s="117"/>
      <c r="F9" s="117"/>
      <c r="G9" s="117"/>
      <c r="H9" s="117"/>
      <c r="I9" s="117"/>
      <c r="J9" s="117"/>
    </row>
    <row r="10" spans="1:10" ht="15">
      <c r="A10" s="113"/>
      <c r="B10" s="113"/>
      <c r="C10" s="113"/>
      <c r="D10" s="113"/>
      <c r="E10" s="113"/>
      <c r="F10" s="113"/>
      <c r="G10" s="113"/>
      <c r="H10" s="113"/>
      <c r="I10" s="113"/>
      <c r="J10" s="113"/>
    </row>
    <row r="12" spans="1:3" ht="15.75">
      <c r="A12" s="118" t="s">
        <v>114</v>
      </c>
      <c r="B12" s="119" t="s">
        <v>58</v>
      </c>
      <c r="C12" s="119"/>
    </row>
    <row r="13" spans="1:3" ht="15.75">
      <c r="A13" s="118"/>
      <c r="B13" s="119"/>
      <c r="C13" s="119"/>
    </row>
    <row r="14" spans="1:10" ht="15.75">
      <c r="A14" s="118"/>
      <c r="B14" s="349" t="s">
        <v>339</v>
      </c>
      <c r="C14" s="350"/>
      <c r="D14" s="350"/>
      <c r="E14" s="350"/>
      <c r="F14" s="350"/>
      <c r="G14" s="350"/>
      <c r="H14" s="350"/>
      <c r="I14" s="350"/>
      <c r="J14" s="350"/>
    </row>
    <row r="15" spans="1:10" ht="15.75">
      <c r="A15" s="118"/>
      <c r="B15" s="350"/>
      <c r="C15" s="350"/>
      <c r="D15" s="350"/>
      <c r="E15" s="350"/>
      <c r="F15" s="350"/>
      <c r="G15" s="350"/>
      <c r="H15" s="350"/>
      <c r="I15" s="350"/>
      <c r="J15" s="350"/>
    </row>
    <row r="16" spans="1:10" ht="31.5" customHeight="1">
      <c r="A16" s="118"/>
      <c r="B16" s="350"/>
      <c r="C16" s="350"/>
      <c r="D16" s="350"/>
      <c r="E16" s="350"/>
      <c r="F16" s="350"/>
      <c r="G16" s="350"/>
      <c r="H16" s="350"/>
      <c r="I16" s="350"/>
      <c r="J16" s="350"/>
    </row>
    <row r="17" spans="1:10" ht="15.75">
      <c r="A17" s="118"/>
      <c r="B17" s="122"/>
      <c r="C17" s="122"/>
      <c r="D17" s="122"/>
      <c r="E17" s="122"/>
      <c r="F17" s="122"/>
      <c r="G17" s="122"/>
      <c r="H17" s="122"/>
      <c r="I17" s="122"/>
      <c r="J17" s="122"/>
    </row>
    <row r="18" spans="1:10" ht="15.75">
      <c r="A18" s="118"/>
      <c r="B18" s="349" t="s">
        <v>349</v>
      </c>
      <c r="C18" s="350"/>
      <c r="D18" s="350"/>
      <c r="E18" s="350"/>
      <c r="F18" s="350"/>
      <c r="G18" s="350"/>
      <c r="H18" s="350"/>
      <c r="I18" s="350"/>
      <c r="J18" s="350"/>
    </row>
    <row r="19" spans="1:10" ht="15.75">
      <c r="A19" s="118"/>
      <c r="B19" s="350"/>
      <c r="C19" s="350"/>
      <c r="D19" s="350"/>
      <c r="E19" s="350"/>
      <c r="F19" s="350"/>
      <c r="G19" s="350"/>
      <c r="H19" s="350"/>
      <c r="I19" s="350"/>
      <c r="J19" s="350"/>
    </row>
    <row r="20" spans="1:10" ht="29.25" customHeight="1">
      <c r="A20" s="118"/>
      <c r="B20" s="350"/>
      <c r="C20" s="350"/>
      <c r="D20" s="350"/>
      <c r="E20" s="350"/>
      <c r="F20" s="350"/>
      <c r="G20" s="350"/>
      <c r="H20" s="350"/>
      <c r="I20" s="350"/>
      <c r="J20" s="350"/>
    </row>
    <row r="21" spans="1:10" ht="15.75">
      <c r="A21" s="118"/>
      <c r="B21" s="122"/>
      <c r="C21" s="122"/>
      <c r="D21" s="122"/>
      <c r="E21" s="122"/>
      <c r="F21" s="122"/>
      <c r="G21" s="122"/>
      <c r="H21" s="122"/>
      <c r="I21" s="122"/>
      <c r="J21" s="122"/>
    </row>
    <row r="22" spans="1:10" ht="15.75">
      <c r="A22" s="118"/>
      <c r="B22" s="123" t="s">
        <v>255</v>
      </c>
      <c r="C22" s="122" t="s">
        <v>256</v>
      </c>
      <c r="D22" s="124" t="s">
        <v>257</v>
      </c>
      <c r="E22" s="125"/>
      <c r="F22" s="125"/>
      <c r="G22" s="125"/>
      <c r="H22" s="122"/>
      <c r="I22" s="122"/>
      <c r="J22" s="122"/>
    </row>
    <row r="23" spans="1:10" ht="15.75">
      <c r="A23" s="118"/>
      <c r="B23" s="123"/>
      <c r="C23" s="122"/>
      <c r="D23" s="124"/>
      <c r="E23" s="124"/>
      <c r="F23" s="124"/>
      <c r="G23" s="124"/>
      <c r="H23" s="124"/>
      <c r="I23" s="124"/>
      <c r="J23" s="122"/>
    </row>
    <row r="24" spans="1:10" ht="15.75">
      <c r="A24" s="118"/>
      <c r="B24" s="349" t="s">
        <v>258</v>
      </c>
      <c r="C24" s="350"/>
      <c r="D24" s="350"/>
      <c r="E24" s="350"/>
      <c r="F24" s="350"/>
      <c r="G24" s="350"/>
      <c r="H24" s="350"/>
      <c r="I24" s="350"/>
      <c r="J24" s="350"/>
    </row>
    <row r="25" spans="1:10" ht="15.75">
      <c r="A25" s="118"/>
      <c r="B25" s="350"/>
      <c r="C25" s="350"/>
      <c r="D25" s="350"/>
      <c r="E25" s="350"/>
      <c r="F25" s="350"/>
      <c r="G25" s="350"/>
      <c r="H25" s="350"/>
      <c r="I25" s="350"/>
      <c r="J25" s="350"/>
    </row>
    <row r="26" spans="1:10" ht="43.5" customHeight="1">
      <c r="A26" s="118"/>
      <c r="B26" s="350"/>
      <c r="C26" s="350"/>
      <c r="D26" s="350"/>
      <c r="E26" s="350"/>
      <c r="F26" s="350"/>
      <c r="G26" s="350"/>
      <c r="H26" s="350"/>
      <c r="I26" s="350"/>
      <c r="J26" s="350"/>
    </row>
    <row r="27" spans="1:10" ht="15.75">
      <c r="A27" s="118"/>
      <c r="B27" s="126" t="s">
        <v>239</v>
      </c>
      <c r="C27" s="122"/>
      <c r="D27" s="124"/>
      <c r="E27" s="124"/>
      <c r="F27" s="124"/>
      <c r="G27" s="124"/>
      <c r="H27" s="124"/>
      <c r="I27" s="124"/>
      <c r="J27" s="122"/>
    </row>
    <row r="28" spans="1:10" ht="15.75">
      <c r="A28" s="118"/>
      <c r="B28" s="349" t="s">
        <v>259</v>
      </c>
      <c r="C28" s="350"/>
      <c r="D28" s="350"/>
      <c r="E28" s="350"/>
      <c r="F28" s="350"/>
      <c r="G28" s="350"/>
      <c r="H28" s="350"/>
      <c r="I28" s="350"/>
      <c r="J28" s="350"/>
    </row>
    <row r="29" spans="1:10" ht="15.75">
      <c r="A29" s="118"/>
      <c r="B29" s="350"/>
      <c r="C29" s="350"/>
      <c r="D29" s="350"/>
      <c r="E29" s="350"/>
      <c r="F29" s="350"/>
      <c r="G29" s="350"/>
      <c r="H29" s="350"/>
      <c r="I29" s="350"/>
      <c r="J29" s="350"/>
    </row>
    <row r="30" spans="1:10" ht="15.75" hidden="1">
      <c r="A30" s="118"/>
      <c r="B30" s="350"/>
      <c r="C30" s="350"/>
      <c r="D30" s="350"/>
      <c r="E30" s="350"/>
      <c r="F30" s="350"/>
      <c r="G30" s="350"/>
      <c r="H30" s="350"/>
      <c r="I30" s="350"/>
      <c r="J30" s="350"/>
    </row>
    <row r="31" spans="1:10" ht="15.75">
      <c r="A31" s="118"/>
      <c r="B31" s="123"/>
      <c r="C31" s="122"/>
      <c r="D31" s="124"/>
      <c r="E31" s="124"/>
      <c r="F31" s="124"/>
      <c r="G31" s="124"/>
      <c r="H31" s="124"/>
      <c r="I31" s="124"/>
      <c r="J31" s="122"/>
    </row>
    <row r="32" spans="1:10" ht="15.75">
      <c r="A32" s="118"/>
      <c r="B32" s="127" t="s">
        <v>260</v>
      </c>
      <c r="C32" s="128"/>
      <c r="D32" s="128"/>
      <c r="E32" s="128"/>
      <c r="F32" s="128"/>
      <c r="G32" s="128"/>
      <c r="H32" s="128"/>
      <c r="I32" s="128"/>
      <c r="J32" s="128"/>
    </row>
    <row r="33" spans="1:10" ht="15.75">
      <c r="A33" s="118"/>
      <c r="B33" s="128"/>
      <c r="C33" s="128"/>
      <c r="D33" s="128"/>
      <c r="E33" s="128"/>
      <c r="F33" s="128"/>
      <c r="G33" s="128"/>
      <c r="H33" s="128"/>
      <c r="I33" s="128"/>
      <c r="J33" s="128"/>
    </row>
    <row r="34" spans="1:10" ht="15.75">
      <c r="A34" s="118"/>
      <c r="B34" s="128"/>
      <c r="C34" s="128"/>
      <c r="D34" s="128"/>
      <c r="E34" s="128"/>
      <c r="F34" s="129" t="s">
        <v>261</v>
      </c>
      <c r="G34" s="128"/>
      <c r="H34" s="128"/>
      <c r="I34" s="128"/>
      <c r="J34" s="128"/>
    </row>
    <row r="35" spans="1:10" ht="15.75">
      <c r="A35" s="118"/>
      <c r="B35" s="128"/>
      <c r="C35" s="128"/>
      <c r="D35" s="128"/>
      <c r="E35" s="129" t="s">
        <v>262</v>
      </c>
      <c r="F35" s="129" t="s">
        <v>263</v>
      </c>
      <c r="G35" s="129" t="s">
        <v>264</v>
      </c>
      <c r="H35" s="128"/>
      <c r="I35" s="128"/>
      <c r="J35" s="128"/>
    </row>
    <row r="36" spans="1:10" ht="15.75">
      <c r="A36" s="118"/>
      <c r="B36" s="130"/>
      <c r="C36" s="128"/>
      <c r="D36" s="128"/>
      <c r="E36" s="129" t="s">
        <v>265</v>
      </c>
      <c r="F36" s="129" t="s">
        <v>256</v>
      </c>
      <c r="G36" s="129" t="s">
        <v>266</v>
      </c>
      <c r="H36" s="128"/>
      <c r="I36" s="128"/>
      <c r="J36" s="128"/>
    </row>
    <row r="37" spans="1:10" ht="15.75">
      <c r="A37" s="118"/>
      <c r="B37" s="130"/>
      <c r="C37" s="128"/>
      <c r="D37" s="128"/>
      <c r="E37" s="129" t="s">
        <v>267</v>
      </c>
      <c r="F37" s="129" t="s">
        <v>267</v>
      </c>
      <c r="G37" s="129" t="s">
        <v>267</v>
      </c>
      <c r="H37" s="128"/>
      <c r="I37" s="128"/>
      <c r="J37" s="128"/>
    </row>
    <row r="38" spans="1:10" ht="15.75">
      <c r="A38" s="118"/>
      <c r="B38" s="130" t="s">
        <v>268</v>
      </c>
      <c r="C38" s="128"/>
      <c r="D38" s="128"/>
      <c r="H38" s="128"/>
      <c r="I38" s="128"/>
      <c r="J38" s="128"/>
    </row>
    <row r="39" spans="1:10" ht="15.75" customHeight="1">
      <c r="A39" s="118"/>
      <c r="B39" s="127" t="s">
        <v>269</v>
      </c>
      <c r="C39" s="122"/>
      <c r="D39" s="124"/>
      <c r="E39" s="131">
        <v>64030</v>
      </c>
      <c r="F39" s="131">
        <v>-7886</v>
      </c>
      <c r="G39" s="132">
        <f>+E39+F39</f>
        <v>56144</v>
      </c>
      <c r="H39" s="124"/>
      <c r="I39" s="124"/>
      <c r="J39" s="122"/>
    </row>
    <row r="40" spans="1:10" ht="16.5" customHeight="1">
      <c r="A40" s="118"/>
      <c r="B40" s="127" t="s">
        <v>270</v>
      </c>
      <c r="C40" s="122"/>
      <c r="D40" s="124"/>
      <c r="E40" s="131">
        <v>0</v>
      </c>
      <c r="F40" s="131">
        <v>7886</v>
      </c>
      <c r="G40" s="131">
        <f>+E40+F40</f>
        <v>7886</v>
      </c>
      <c r="H40" s="124"/>
      <c r="I40" s="124"/>
      <c r="J40" s="122"/>
    </row>
    <row r="41" spans="1:10" ht="12.75" customHeight="1">
      <c r="A41" s="118"/>
      <c r="B41" s="127"/>
      <c r="C41" s="122"/>
      <c r="D41" s="124"/>
      <c r="E41" s="124"/>
      <c r="F41" s="124"/>
      <c r="G41" s="124"/>
      <c r="H41" s="124"/>
      <c r="I41" s="124"/>
      <c r="J41" s="122"/>
    </row>
    <row r="42" spans="1:10" ht="15.75">
      <c r="A42" s="118"/>
      <c r="B42" s="123"/>
      <c r="C42" s="122"/>
      <c r="D42" s="124"/>
      <c r="E42" s="124"/>
      <c r="F42" s="124"/>
      <c r="G42" s="124"/>
      <c r="H42" s="124"/>
      <c r="I42" s="124"/>
      <c r="J42" s="122"/>
    </row>
    <row r="43" spans="1:10" ht="15.75">
      <c r="A43" s="118"/>
      <c r="B43" s="123" t="s">
        <v>271</v>
      </c>
      <c r="C43" s="122" t="s">
        <v>272</v>
      </c>
      <c r="D43" s="124" t="s">
        <v>273</v>
      </c>
      <c r="E43" s="124"/>
      <c r="F43" s="124"/>
      <c r="G43" s="124"/>
      <c r="H43" s="124"/>
      <c r="I43" s="124"/>
      <c r="J43" s="122"/>
    </row>
    <row r="44" spans="1:10" ht="15.75">
      <c r="A44" s="118"/>
      <c r="B44" s="123"/>
      <c r="C44" s="122"/>
      <c r="D44" s="124"/>
      <c r="E44" s="124"/>
      <c r="F44" s="124"/>
      <c r="G44" s="124"/>
      <c r="H44" s="124"/>
      <c r="I44" s="124"/>
      <c r="J44" s="122"/>
    </row>
    <row r="45" spans="1:10" ht="15.75">
      <c r="A45" s="118"/>
      <c r="B45" s="349" t="s">
        <v>274</v>
      </c>
      <c r="C45" s="350"/>
      <c r="D45" s="350"/>
      <c r="E45" s="350"/>
      <c r="F45" s="350"/>
      <c r="G45" s="350"/>
      <c r="H45" s="350"/>
      <c r="I45" s="350"/>
      <c r="J45" s="350"/>
    </row>
    <row r="46" spans="1:10" ht="15.75">
      <c r="A46" s="118"/>
      <c r="B46" s="350"/>
      <c r="C46" s="350"/>
      <c r="D46" s="350"/>
      <c r="E46" s="350"/>
      <c r="F46" s="350"/>
      <c r="G46" s="350"/>
      <c r="H46" s="350"/>
      <c r="I46" s="350"/>
      <c r="J46" s="350"/>
    </row>
    <row r="47" spans="1:10" ht="15.75" hidden="1">
      <c r="A47" s="118"/>
      <c r="B47" s="350"/>
      <c r="C47" s="350"/>
      <c r="D47" s="350"/>
      <c r="E47" s="350"/>
      <c r="F47" s="350"/>
      <c r="G47" s="350"/>
      <c r="H47" s="350"/>
      <c r="I47" s="350"/>
      <c r="J47" s="350"/>
    </row>
    <row r="48" spans="1:10" ht="15.75">
      <c r="A48" s="118"/>
      <c r="B48" s="122"/>
      <c r="C48" s="122"/>
      <c r="D48" s="122"/>
      <c r="E48" s="122"/>
      <c r="F48" s="122"/>
      <c r="G48" s="122"/>
      <c r="H48" s="122"/>
      <c r="I48" s="122"/>
      <c r="J48" s="122"/>
    </row>
    <row r="49" spans="1:10" ht="15.75">
      <c r="A49" s="118"/>
      <c r="B49" s="123" t="s">
        <v>275</v>
      </c>
      <c r="C49" s="122" t="s">
        <v>276</v>
      </c>
      <c r="D49" s="125" t="s">
        <v>277</v>
      </c>
      <c r="E49" s="122"/>
      <c r="F49" s="122"/>
      <c r="G49" s="122"/>
      <c r="H49" s="122"/>
      <c r="I49" s="122"/>
      <c r="J49" s="122"/>
    </row>
    <row r="50" spans="1:10" ht="15.75">
      <c r="A50" s="118"/>
      <c r="B50" s="122"/>
      <c r="C50" s="122"/>
      <c r="D50" s="122"/>
      <c r="E50" s="122"/>
      <c r="F50" s="122"/>
      <c r="G50" s="122"/>
      <c r="H50" s="122"/>
      <c r="I50" s="122"/>
      <c r="J50" s="122"/>
    </row>
    <row r="51" spans="1:10" ht="15.75">
      <c r="A51" s="118"/>
      <c r="B51" s="125" t="s">
        <v>278</v>
      </c>
      <c r="C51" s="122"/>
      <c r="D51" s="122"/>
      <c r="E51" s="122"/>
      <c r="F51" s="122"/>
      <c r="G51" s="122"/>
      <c r="H51" s="122"/>
      <c r="I51" s="122"/>
      <c r="J51" s="122"/>
    </row>
    <row r="52" spans="1:10" ht="15.75">
      <c r="A52" s="118"/>
      <c r="B52" s="122"/>
      <c r="C52" s="122"/>
      <c r="D52" s="122"/>
      <c r="E52" s="122"/>
      <c r="F52" s="122"/>
      <c r="G52" s="122"/>
      <c r="H52" s="122"/>
      <c r="I52" s="122"/>
      <c r="J52" s="122"/>
    </row>
    <row r="53" spans="1:10" ht="15.75" customHeight="1">
      <c r="A53" s="118"/>
      <c r="B53" s="123" t="s">
        <v>279</v>
      </c>
      <c r="C53" s="122" t="s">
        <v>280</v>
      </c>
      <c r="D53" s="124" t="s">
        <v>281</v>
      </c>
      <c r="E53" s="122"/>
      <c r="F53" s="122"/>
      <c r="G53" s="122"/>
      <c r="H53" s="122"/>
      <c r="I53" s="122"/>
      <c r="J53" s="122"/>
    </row>
    <row r="54" spans="1:10" ht="15.75">
      <c r="A54" s="118"/>
      <c r="B54" s="122"/>
      <c r="C54" s="122"/>
      <c r="D54" s="122"/>
      <c r="E54" s="122"/>
      <c r="F54" s="122"/>
      <c r="G54" s="122"/>
      <c r="H54" s="122"/>
      <c r="I54" s="122"/>
      <c r="J54" s="122"/>
    </row>
    <row r="55" spans="1:10" ht="15.75">
      <c r="A55" s="118"/>
      <c r="B55" s="123" t="s">
        <v>282</v>
      </c>
      <c r="C55" s="122" t="s">
        <v>283</v>
      </c>
      <c r="D55" s="124" t="s">
        <v>284</v>
      </c>
      <c r="E55" s="122"/>
      <c r="F55" s="122"/>
      <c r="G55" s="122"/>
      <c r="H55" s="122"/>
      <c r="I55" s="122"/>
      <c r="J55" s="122"/>
    </row>
    <row r="56" spans="1:10" ht="15.75">
      <c r="A56" s="118"/>
      <c r="B56" s="122"/>
      <c r="C56" s="122"/>
      <c r="D56" s="122"/>
      <c r="E56" s="122"/>
      <c r="F56" s="122"/>
      <c r="G56" s="122"/>
      <c r="H56" s="122"/>
      <c r="I56" s="122"/>
      <c r="J56" s="122"/>
    </row>
    <row r="57" spans="1:10" ht="15.75">
      <c r="A57" s="118"/>
      <c r="B57" s="123" t="s">
        <v>285</v>
      </c>
      <c r="C57" s="122" t="s">
        <v>286</v>
      </c>
      <c r="D57" s="122" t="s">
        <v>287</v>
      </c>
      <c r="E57" s="122"/>
      <c r="F57" s="122"/>
      <c r="G57" s="122"/>
      <c r="H57" s="122"/>
      <c r="I57" s="122"/>
      <c r="J57" s="122"/>
    </row>
    <row r="58" spans="1:10" ht="15.75">
      <c r="A58" s="118"/>
      <c r="B58" s="122"/>
      <c r="C58" s="122"/>
      <c r="D58" s="122"/>
      <c r="E58" s="122"/>
      <c r="F58" s="122"/>
      <c r="G58" s="122"/>
      <c r="H58" s="122"/>
      <c r="I58" s="122"/>
      <c r="J58" s="122"/>
    </row>
    <row r="59" spans="1:10" ht="15.75">
      <c r="A59" s="118"/>
      <c r="B59" s="123" t="s">
        <v>288</v>
      </c>
      <c r="C59" s="122" t="s">
        <v>289</v>
      </c>
      <c r="D59" s="124" t="s">
        <v>57</v>
      </c>
      <c r="E59" s="124"/>
      <c r="F59" s="124"/>
      <c r="G59" s="124"/>
      <c r="H59" s="124"/>
      <c r="I59" s="124"/>
      <c r="J59" s="122"/>
    </row>
    <row r="60" spans="1:10" ht="15.75">
      <c r="A60" s="118"/>
      <c r="B60" s="123"/>
      <c r="C60" s="122"/>
      <c r="D60" s="124"/>
      <c r="E60" s="124"/>
      <c r="F60" s="124"/>
      <c r="G60" s="124"/>
      <c r="H60" s="124"/>
      <c r="I60" s="124"/>
      <c r="J60" s="122"/>
    </row>
    <row r="61" spans="1:10" ht="15.75">
      <c r="A61" s="118"/>
      <c r="B61" s="123" t="s">
        <v>290</v>
      </c>
      <c r="C61" s="122" t="s">
        <v>291</v>
      </c>
      <c r="D61" s="124" t="s">
        <v>292</v>
      </c>
      <c r="E61" s="124"/>
      <c r="F61" s="124"/>
      <c r="G61" s="124"/>
      <c r="H61" s="124"/>
      <c r="I61" s="124"/>
      <c r="J61" s="122"/>
    </row>
    <row r="62" spans="1:10" ht="15.75">
      <c r="A62" s="118"/>
      <c r="B62" s="123"/>
      <c r="C62" s="122"/>
      <c r="D62" s="124"/>
      <c r="E62" s="124"/>
      <c r="F62" s="124"/>
      <c r="G62" s="124"/>
      <c r="H62" s="124"/>
      <c r="I62" s="124"/>
      <c r="J62" s="122"/>
    </row>
    <row r="63" spans="1:10" ht="15.75">
      <c r="A63" s="118"/>
      <c r="B63" s="123" t="s">
        <v>293</v>
      </c>
      <c r="C63" s="122" t="s">
        <v>294</v>
      </c>
      <c r="D63" s="124" t="s">
        <v>295</v>
      </c>
      <c r="E63" s="124"/>
      <c r="F63" s="124"/>
      <c r="G63" s="124"/>
      <c r="H63" s="124"/>
      <c r="I63" s="124"/>
      <c r="J63" s="122"/>
    </row>
    <row r="64" spans="1:10" ht="15.75">
      <c r="A64" s="118"/>
      <c r="B64" s="123"/>
      <c r="C64" s="122"/>
      <c r="D64" s="124"/>
      <c r="E64" s="124"/>
      <c r="F64" s="124"/>
      <c r="G64" s="124"/>
      <c r="H64" s="124"/>
      <c r="I64" s="124"/>
      <c r="J64" s="122"/>
    </row>
    <row r="65" spans="1:10" ht="15.75">
      <c r="A65" s="118"/>
      <c r="B65" s="123" t="s">
        <v>296</v>
      </c>
      <c r="C65" s="122" t="s">
        <v>297</v>
      </c>
      <c r="D65" s="124" t="s">
        <v>298</v>
      </c>
      <c r="E65" s="124"/>
      <c r="F65" s="124"/>
      <c r="G65" s="124"/>
      <c r="H65" s="124"/>
      <c r="I65" s="124"/>
      <c r="J65" s="122"/>
    </row>
    <row r="66" spans="1:10" ht="15.75">
      <c r="A66" s="118"/>
      <c r="B66" s="123"/>
      <c r="C66" s="122"/>
      <c r="D66" s="124"/>
      <c r="E66" s="124"/>
      <c r="F66" s="124"/>
      <c r="G66" s="124"/>
      <c r="H66" s="124"/>
      <c r="I66" s="124"/>
      <c r="J66" s="122"/>
    </row>
    <row r="67" spans="1:10" ht="15.75">
      <c r="A67" s="118"/>
      <c r="B67" s="127" t="s">
        <v>299</v>
      </c>
      <c r="C67" s="128"/>
      <c r="D67" s="128"/>
      <c r="E67" s="128"/>
      <c r="F67" s="128"/>
      <c r="G67" s="128"/>
      <c r="H67" s="128"/>
      <c r="I67" s="128"/>
      <c r="J67" s="128"/>
    </row>
    <row r="68" spans="1:10" ht="15.75">
      <c r="A68" s="118"/>
      <c r="B68" s="128"/>
      <c r="C68" s="128"/>
      <c r="D68" s="128"/>
      <c r="E68" s="128"/>
      <c r="F68" s="128"/>
      <c r="G68" s="128"/>
      <c r="H68" s="128"/>
      <c r="I68" s="128"/>
      <c r="J68" s="128"/>
    </row>
    <row r="69" spans="1:3" ht="15.75">
      <c r="A69" s="118"/>
      <c r="B69" s="119"/>
      <c r="C69" s="119"/>
    </row>
    <row r="70" spans="1:3" ht="13.5" customHeight="1">
      <c r="A70" s="118" t="s">
        <v>115</v>
      </c>
      <c r="B70" s="119" t="s">
        <v>59</v>
      </c>
      <c r="C70" s="119"/>
    </row>
    <row r="71" spans="1:3" ht="15.75">
      <c r="A71" s="118"/>
      <c r="B71" s="119"/>
      <c r="C71" s="119"/>
    </row>
    <row r="72" spans="1:10" ht="15.75">
      <c r="A72" s="118"/>
      <c r="B72" s="349" t="s">
        <v>340</v>
      </c>
      <c r="C72" s="350"/>
      <c r="D72" s="350"/>
      <c r="E72" s="350"/>
      <c r="F72" s="350"/>
      <c r="G72" s="350"/>
      <c r="H72" s="350"/>
      <c r="I72" s="350"/>
      <c r="J72" s="350"/>
    </row>
    <row r="73" spans="1:10" ht="15.75">
      <c r="A73" s="118"/>
      <c r="B73" s="349" t="s">
        <v>16</v>
      </c>
      <c r="C73" s="350"/>
      <c r="D73" s="350"/>
      <c r="E73" s="350"/>
      <c r="F73" s="350"/>
      <c r="G73" s="350"/>
      <c r="H73" s="350"/>
      <c r="I73" s="350"/>
      <c r="J73" s="350"/>
    </row>
    <row r="74" spans="1:10" ht="15.75">
      <c r="A74" s="118"/>
      <c r="B74" s="133"/>
      <c r="C74" s="133"/>
      <c r="D74" s="133"/>
      <c r="E74" s="133"/>
      <c r="F74" s="133"/>
      <c r="G74" s="133"/>
      <c r="H74" s="133"/>
      <c r="I74" s="133"/>
      <c r="J74" s="133"/>
    </row>
    <row r="75" spans="1:3" ht="15.75">
      <c r="A75" s="118"/>
      <c r="B75" s="119"/>
      <c r="C75" s="119"/>
    </row>
    <row r="76" spans="1:3" ht="15.75">
      <c r="A76" s="118" t="s">
        <v>116</v>
      </c>
      <c r="B76" s="119" t="s">
        <v>60</v>
      </c>
      <c r="C76" s="119"/>
    </row>
    <row r="77" spans="1:3" ht="15.75">
      <c r="A77" s="118"/>
      <c r="B77" s="119"/>
      <c r="C77" s="119"/>
    </row>
    <row r="78" spans="1:10" ht="30.75" customHeight="1">
      <c r="A78" s="118"/>
      <c r="B78" s="349" t="s">
        <v>246</v>
      </c>
      <c r="C78" s="350"/>
      <c r="D78" s="350"/>
      <c r="E78" s="350"/>
      <c r="F78" s="350"/>
      <c r="G78" s="350"/>
      <c r="H78" s="350"/>
      <c r="I78" s="350"/>
      <c r="J78" s="350"/>
    </row>
    <row r="79" spans="1:3" ht="15.75">
      <c r="A79" s="118"/>
      <c r="C79" s="119"/>
    </row>
    <row r="80" spans="1:3" ht="15.75">
      <c r="A80" s="118"/>
      <c r="B80" s="119"/>
      <c r="C80" s="119"/>
    </row>
    <row r="81" spans="1:3" ht="15.75">
      <c r="A81" s="118" t="s">
        <v>117</v>
      </c>
      <c r="B81" s="119" t="s">
        <v>61</v>
      </c>
      <c r="C81" s="119"/>
    </row>
    <row r="82" spans="1:3" ht="15.75">
      <c r="A82" s="118"/>
      <c r="B82" s="119"/>
      <c r="C82" s="119"/>
    </row>
    <row r="83" spans="1:10" ht="16.5" customHeight="1">
      <c r="A83" s="118"/>
      <c r="B83" s="127" t="s">
        <v>226</v>
      </c>
      <c r="C83" s="128"/>
      <c r="D83" s="128"/>
      <c r="E83" s="128"/>
      <c r="F83" s="128"/>
      <c r="G83" s="128"/>
      <c r="H83" s="128"/>
      <c r="I83" s="128"/>
      <c r="J83" s="128"/>
    </row>
    <row r="84" spans="1:10" ht="15.75">
      <c r="A84" s="118"/>
      <c r="B84" s="133"/>
      <c r="C84" s="133"/>
      <c r="D84" s="133"/>
      <c r="E84" s="133"/>
      <c r="F84" s="133"/>
      <c r="G84" s="133"/>
      <c r="H84" s="133"/>
      <c r="I84" s="133"/>
      <c r="J84" s="133"/>
    </row>
    <row r="85" spans="1:3" ht="15.75">
      <c r="A85" s="118"/>
      <c r="C85" s="119"/>
    </row>
    <row r="86" spans="1:3" ht="15.75">
      <c r="A86" s="134" t="s">
        <v>118</v>
      </c>
      <c r="B86" s="119" t="s">
        <v>62</v>
      </c>
      <c r="C86" s="119"/>
    </row>
    <row r="87" spans="1:3" ht="15.75">
      <c r="A87" s="118"/>
      <c r="B87" s="119"/>
      <c r="C87" s="119"/>
    </row>
    <row r="88" spans="1:3" ht="15.75">
      <c r="A88" s="118"/>
      <c r="B88" s="120" t="s">
        <v>162</v>
      </c>
      <c r="C88" s="119"/>
    </row>
    <row r="89" spans="1:3" ht="15.75">
      <c r="A89" s="118"/>
      <c r="B89" s="119"/>
      <c r="C89" s="119"/>
    </row>
    <row r="90" spans="1:3" ht="15.75">
      <c r="A90" s="118"/>
      <c r="B90" s="119"/>
      <c r="C90" s="119"/>
    </row>
    <row r="91" spans="1:3" ht="15.75">
      <c r="A91" s="118" t="s">
        <v>119</v>
      </c>
      <c r="B91" s="119" t="s">
        <v>53</v>
      </c>
      <c r="C91" s="119"/>
    </row>
    <row r="92" spans="1:3" ht="15.75">
      <c r="A92" s="118"/>
      <c r="B92" s="119"/>
      <c r="C92" s="119"/>
    </row>
    <row r="93" spans="1:10" ht="15.75">
      <c r="A93" s="118"/>
      <c r="B93" s="349" t="s">
        <v>300</v>
      </c>
      <c r="C93" s="350"/>
      <c r="D93" s="350"/>
      <c r="E93" s="350"/>
      <c r="F93" s="350"/>
      <c r="G93" s="350"/>
      <c r="H93" s="350"/>
      <c r="I93" s="350"/>
      <c r="J93" s="350"/>
    </row>
    <row r="94" spans="1:10" ht="45.75" customHeight="1">
      <c r="A94" s="118"/>
      <c r="B94" s="350"/>
      <c r="C94" s="350"/>
      <c r="D94" s="350"/>
      <c r="E94" s="350"/>
      <c r="F94" s="350"/>
      <c r="G94" s="350"/>
      <c r="H94" s="350"/>
      <c r="I94" s="350"/>
      <c r="J94" s="350"/>
    </row>
    <row r="95" spans="1:3" ht="15.75">
      <c r="A95" s="118"/>
      <c r="B95" s="119"/>
      <c r="C95" s="119"/>
    </row>
    <row r="96" spans="1:10" ht="14.25" customHeight="1">
      <c r="A96" s="118"/>
      <c r="B96" s="349" t="s">
        <v>301</v>
      </c>
      <c r="C96" s="350"/>
      <c r="D96" s="350"/>
      <c r="E96" s="350"/>
      <c r="F96" s="350"/>
      <c r="G96" s="350"/>
      <c r="H96" s="350"/>
      <c r="I96" s="350"/>
      <c r="J96" s="350"/>
    </row>
    <row r="97" spans="1:10" ht="30.75" customHeight="1">
      <c r="A97" s="118"/>
      <c r="B97" s="350"/>
      <c r="C97" s="350"/>
      <c r="D97" s="350"/>
      <c r="E97" s="350"/>
      <c r="F97" s="350"/>
      <c r="G97" s="350"/>
      <c r="H97" s="350"/>
      <c r="I97" s="350"/>
      <c r="J97" s="350"/>
    </row>
    <row r="98" spans="1:3" ht="15.75">
      <c r="A98" s="118"/>
      <c r="B98" s="119"/>
      <c r="C98" s="119"/>
    </row>
    <row r="99" spans="1:3" ht="15.75">
      <c r="A99" s="118"/>
      <c r="B99" s="119"/>
      <c r="C99" s="119"/>
    </row>
    <row r="100" spans="1:5" ht="15.75">
      <c r="A100" s="134" t="s">
        <v>120</v>
      </c>
      <c r="B100" s="119" t="s">
        <v>63</v>
      </c>
      <c r="C100" s="119"/>
      <c r="E100" s="135"/>
    </row>
    <row r="101" spans="1:3" ht="15.75">
      <c r="A101" s="118"/>
      <c r="B101" s="119"/>
      <c r="C101" s="119"/>
    </row>
    <row r="102" spans="1:10" ht="15.75">
      <c r="A102" s="118"/>
      <c r="B102" s="349" t="s">
        <v>341</v>
      </c>
      <c r="C102" s="350"/>
      <c r="D102" s="350"/>
      <c r="E102" s="350"/>
      <c r="F102" s="350"/>
      <c r="G102" s="350"/>
      <c r="H102" s="350"/>
      <c r="I102" s="350"/>
      <c r="J102" s="350"/>
    </row>
    <row r="103" spans="1:3" ht="15.75">
      <c r="A103" s="118"/>
      <c r="C103" s="119"/>
    </row>
    <row r="104" spans="1:2" ht="15.75">
      <c r="A104" s="118"/>
      <c r="B104" s="119"/>
    </row>
    <row r="105" spans="1:9" ht="15.75">
      <c r="A105" s="118" t="s">
        <v>121</v>
      </c>
      <c r="B105" s="136" t="s">
        <v>54</v>
      </c>
      <c r="C105" s="119"/>
      <c r="E105" s="137"/>
      <c r="F105" s="137"/>
      <c r="G105" s="137"/>
      <c r="H105" s="137"/>
      <c r="I105" s="137"/>
    </row>
    <row r="106" spans="1:9" ht="15.75">
      <c r="A106" s="118"/>
      <c r="B106" s="136"/>
      <c r="C106" s="119"/>
      <c r="E106" s="137"/>
      <c r="F106" s="137"/>
      <c r="G106" s="137"/>
      <c r="H106" s="137"/>
      <c r="I106" s="137"/>
    </row>
    <row r="107" spans="1:9" ht="15.75">
      <c r="A107" s="134"/>
      <c r="B107" s="120" t="s">
        <v>342</v>
      </c>
      <c r="C107" s="119"/>
      <c r="E107" s="137"/>
      <c r="F107" s="137"/>
      <c r="G107" s="137"/>
      <c r="H107" s="137"/>
      <c r="I107" s="137"/>
    </row>
    <row r="108" spans="1:9" ht="15.75">
      <c r="A108" s="134"/>
      <c r="C108" s="119"/>
      <c r="E108" s="137"/>
      <c r="F108" s="137"/>
      <c r="G108" s="137"/>
      <c r="H108" s="137"/>
      <c r="I108" s="137"/>
    </row>
    <row r="109" spans="1:9" ht="15.75">
      <c r="A109" s="134"/>
      <c r="B109" s="120" t="s">
        <v>148</v>
      </c>
      <c r="C109" s="119"/>
      <c r="E109" s="137"/>
      <c r="F109" s="137"/>
      <c r="G109" s="137"/>
      <c r="H109" s="137"/>
      <c r="I109" s="137"/>
    </row>
    <row r="110" spans="1:9" ht="15.75">
      <c r="A110" s="134"/>
      <c r="C110" s="119"/>
      <c r="E110" s="137"/>
      <c r="F110" s="137"/>
      <c r="G110" s="137"/>
      <c r="H110" s="137"/>
      <c r="I110" s="137"/>
    </row>
    <row r="111" spans="1:9" ht="15.75">
      <c r="A111" s="134"/>
      <c r="C111" s="119"/>
      <c r="D111" s="120" t="s">
        <v>13</v>
      </c>
      <c r="E111" s="138"/>
      <c r="F111" s="137"/>
      <c r="G111" s="137"/>
      <c r="H111" s="137"/>
      <c r="I111" s="137"/>
    </row>
    <row r="112" spans="1:9" ht="15.75">
      <c r="A112" s="134"/>
      <c r="C112" s="119"/>
      <c r="E112" s="137"/>
      <c r="F112" s="137"/>
      <c r="G112" s="137"/>
      <c r="H112" s="137"/>
      <c r="I112" s="137"/>
    </row>
    <row r="113" spans="1:9" ht="15.75">
      <c r="A113" s="134"/>
      <c r="C113" s="119"/>
      <c r="D113" s="138" t="s">
        <v>14</v>
      </c>
      <c r="E113" s="138"/>
      <c r="F113" s="137"/>
      <c r="G113" s="137"/>
      <c r="H113" s="137"/>
      <c r="I113" s="137"/>
    </row>
    <row r="114" spans="1:9" ht="15.75">
      <c r="A114" s="134"/>
      <c r="C114" s="119"/>
      <c r="E114" s="137"/>
      <c r="F114" s="137"/>
      <c r="G114" s="137"/>
      <c r="H114" s="137"/>
      <c r="I114" s="137"/>
    </row>
    <row r="115" spans="1:9" ht="15.75">
      <c r="A115" s="134"/>
      <c r="C115" s="119"/>
      <c r="D115" s="120" t="s">
        <v>15</v>
      </c>
      <c r="E115" s="138"/>
      <c r="F115" s="137"/>
      <c r="G115" s="137"/>
      <c r="H115" s="137"/>
      <c r="I115" s="137"/>
    </row>
    <row r="116" spans="1:9" ht="15.75">
      <c r="A116" s="134"/>
      <c r="B116" s="119"/>
      <c r="C116" s="119"/>
      <c r="E116" s="138"/>
      <c r="F116" s="137"/>
      <c r="G116" s="137"/>
      <c r="H116" s="137"/>
      <c r="I116" s="137"/>
    </row>
    <row r="117" spans="1:9" ht="15.75">
      <c r="A117" s="134"/>
      <c r="B117" s="119"/>
      <c r="C117" s="119"/>
      <c r="E117" s="138"/>
      <c r="F117" s="137"/>
      <c r="G117" s="137"/>
      <c r="H117" s="137"/>
      <c r="I117" s="137"/>
    </row>
    <row r="118" spans="1:10" ht="16.5" thickBot="1">
      <c r="A118" s="134"/>
      <c r="B118" s="119"/>
      <c r="C118" s="119"/>
      <c r="E118" s="346" t="s">
        <v>70</v>
      </c>
      <c r="F118" s="346"/>
      <c r="G118" s="346"/>
      <c r="H118" s="346"/>
      <c r="I118" s="346"/>
      <c r="J118" s="346"/>
    </row>
    <row r="119" spans="1:10" ht="15.75">
      <c r="A119" s="134"/>
      <c r="B119" s="119"/>
      <c r="C119" s="119"/>
      <c r="E119" s="139"/>
      <c r="F119" s="139"/>
      <c r="G119" s="139"/>
      <c r="H119" s="139"/>
      <c r="I119" s="139"/>
      <c r="J119" s="139"/>
    </row>
    <row r="120" spans="1:10" ht="15.75">
      <c r="A120" s="134"/>
      <c r="B120" s="119"/>
      <c r="C120" s="119"/>
      <c r="D120" s="140"/>
      <c r="E120" s="141" t="s">
        <v>56</v>
      </c>
      <c r="F120" s="141" t="s">
        <v>55</v>
      </c>
      <c r="G120" s="141" t="s">
        <v>150</v>
      </c>
      <c r="H120" s="141"/>
      <c r="I120" s="141" t="s">
        <v>156</v>
      </c>
      <c r="J120" s="141" t="s">
        <v>153</v>
      </c>
    </row>
    <row r="121" spans="1:10" ht="15.75">
      <c r="A121" s="134"/>
      <c r="B121" s="119"/>
      <c r="C121" s="119"/>
      <c r="D121" s="140"/>
      <c r="E121" s="141" t="s">
        <v>149</v>
      </c>
      <c r="F121" s="141" t="s">
        <v>149</v>
      </c>
      <c r="G121" s="141"/>
      <c r="H121" s="141"/>
      <c r="I121" s="141"/>
      <c r="J121" s="141"/>
    </row>
    <row r="122" spans="1:10" ht="15.75">
      <c r="A122" s="134"/>
      <c r="B122" s="119"/>
      <c r="C122" s="119"/>
      <c r="D122" s="140"/>
      <c r="E122" s="141" t="s">
        <v>72</v>
      </c>
      <c r="F122" s="141" t="s">
        <v>72</v>
      </c>
      <c r="G122" s="141" t="s">
        <v>72</v>
      </c>
      <c r="H122" s="141"/>
      <c r="I122" s="141" t="s">
        <v>72</v>
      </c>
      <c r="J122" s="141" t="s">
        <v>72</v>
      </c>
    </row>
    <row r="123" spans="1:10" ht="15.75">
      <c r="A123" s="134"/>
      <c r="B123" s="119"/>
      <c r="C123" s="119"/>
      <c r="D123" s="140"/>
      <c r="E123" s="141"/>
      <c r="F123" s="141"/>
      <c r="G123" s="141"/>
      <c r="H123" s="141"/>
      <c r="I123" s="141"/>
      <c r="J123" s="141"/>
    </row>
    <row r="124" spans="1:10" ht="15.75">
      <c r="A124" s="134"/>
      <c r="B124" s="119"/>
      <c r="C124" s="119"/>
      <c r="D124" s="140" t="s">
        <v>57</v>
      </c>
      <c r="E124" s="142">
        <v>1462</v>
      </c>
      <c r="F124" s="142">
        <v>507891</v>
      </c>
      <c r="G124" s="142">
        <v>1</v>
      </c>
      <c r="H124" s="142"/>
      <c r="I124" s="142">
        <v>0</v>
      </c>
      <c r="J124" s="142">
        <f>SUM(E124:I124)</f>
        <v>509354</v>
      </c>
    </row>
    <row r="125" spans="1:10" ht="15.75">
      <c r="A125" s="134"/>
      <c r="B125" s="119"/>
      <c r="C125" s="119"/>
      <c r="D125" s="140" t="s">
        <v>151</v>
      </c>
      <c r="E125" s="143">
        <v>181325</v>
      </c>
      <c r="F125" s="143">
        <v>202353</v>
      </c>
      <c r="G125" s="143">
        <v>66528</v>
      </c>
      <c r="H125" s="144"/>
      <c r="I125" s="144">
        <v>-450206</v>
      </c>
      <c r="J125" s="142">
        <f>SUM(E125:I125)</f>
        <v>0</v>
      </c>
    </row>
    <row r="126" spans="1:10" ht="15.75">
      <c r="A126" s="134"/>
      <c r="B126" s="119"/>
      <c r="C126" s="119"/>
      <c r="D126" s="140" t="s">
        <v>152</v>
      </c>
      <c r="E126" s="145">
        <f>+E124+E125</f>
        <v>182787</v>
      </c>
      <c r="F126" s="145">
        <f>+F124+F125</f>
        <v>710244</v>
      </c>
      <c r="G126" s="145">
        <f>+G124+G125</f>
        <v>66529</v>
      </c>
      <c r="H126" s="145"/>
      <c r="I126" s="145">
        <f>+I124+I125</f>
        <v>-450206</v>
      </c>
      <c r="J126" s="145">
        <f>SUM(E126:I126)</f>
        <v>509354</v>
      </c>
    </row>
    <row r="127" spans="1:10" ht="15.75">
      <c r="A127" s="134"/>
      <c r="B127" s="119"/>
      <c r="C127" s="119"/>
      <c r="D127" s="140"/>
      <c r="E127" s="142"/>
      <c r="F127" s="142"/>
      <c r="G127" s="142"/>
      <c r="H127" s="142"/>
      <c r="I127" s="142"/>
      <c r="J127" s="142"/>
    </row>
    <row r="128" spans="1:10" ht="15.75">
      <c r="A128" s="134"/>
      <c r="B128" s="119"/>
      <c r="C128" s="119"/>
      <c r="D128" s="140" t="s">
        <v>85</v>
      </c>
      <c r="E128" s="142">
        <v>15237</v>
      </c>
      <c r="F128" s="142">
        <v>50129</v>
      </c>
      <c r="G128" s="142">
        <v>56671</v>
      </c>
      <c r="H128" s="142"/>
      <c r="I128" s="142">
        <v>-79590</v>
      </c>
      <c r="J128" s="142">
        <f>SUM(E128:I128)</f>
        <v>42447</v>
      </c>
    </row>
    <row r="129" spans="1:10" ht="15.75">
      <c r="A129" s="134"/>
      <c r="B129" s="119"/>
      <c r="C129" s="119"/>
      <c r="D129" s="140"/>
      <c r="E129" s="140"/>
      <c r="F129" s="140"/>
      <c r="G129" s="140"/>
      <c r="H129" s="140"/>
      <c r="I129" s="140"/>
      <c r="J129" s="140"/>
    </row>
    <row r="130" spans="1:10" ht="15.75">
      <c r="A130" s="134"/>
      <c r="B130" s="119"/>
      <c r="C130" s="119"/>
      <c r="D130" s="140" t="s">
        <v>112</v>
      </c>
      <c r="E130" s="142">
        <v>10852</v>
      </c>
      <c r="F130" s="142">
        <v>38186</v>
      </c>
      <c r="G130" s="142">
        <v>45263</v>
      </c>
      <c r="H130" s="142"/>
      <c r="I130" s="142">
        <v>-65106</v>
      </c>
      <c r="J130" s="142">
        <f>SUM(E130:I130)</f>
        <v>29195</v>
      </c>
    </row>
    <row r="131" spans="1:10" ht="15.75">
      <c r="A131" s="134"/>
      <c r="B131" s="119"/>
      <c r="C131" s="119"/>
      <c r="E131" s="146"/>
      <c r="F131" s="146"/>
      <c r="G131" s="146"/>
      <c r="H131" s="146"/>
      <c r="I131" s="146"/>
      <c r="J131" s="146"/>
    </row>
    <row r="132" spans="5:9" ht="15">
      <c r="E132" s="137"/>
      <c r="F132" s="137"/>
      <c r="G132" s="137"/>
      <c r="H132" s="137"/>
      <c r="I132" s="137"/>
    </row>
    <row r="133" spans="1:3" ht="15.75">
      <c r="A133" s="134" t="s">
        <v>122</v>
      </c>
      <c r="B133" s="119" t="s">
        <v>302</v>
      </c>
      <c r="C133" s="119"/>
    </row>
    <row r="134" spans="1:3" ht="15.75">
      <c r="A134" s="134"/>
      <c r="B134" s="119"/>
      <c r="C134" s="119"/>
    </row>
    <row r="135" spans="1:10" ht="45" customHeight="1">
      <c r="A135" s="134"/>
      <c r="B135" s="349" t="s">
        <v>250</v>
      </c>
      <c r="C135" s="350"/>
      <c r="D135" s="350"/>
      <c r="E135" s="350"/>
      <c r="F135" s="350"/>
      <c r="G135" s="350"/>
      <c r="H135" s="350"/>
      <c r="I135" s="350"/>
      <c r="J135" s="350"/>
    </row>
    <row r="136" spans="1:10" ht="15.75">
      <c r="A136" s="134"/>
      <c r="B136" s="350"/>
      <c r="C136" s="350"/>
      <c r="D136" s="350"/>
      <c r="E136" s="350"/>
      <c r="F136" s="350"/>
      <c r="G136" s="350"/>
      <c r="H136" s="350"/>
      <c r="I136" s="350"/>
      <c r="J136" s="350"/>
    </row>
    <row r="137" spans="1:3" ht="15.75">
      <c r="A137" s="118"/>
      <c r="B137" s="119"/>
      <c r="C137" s="119"/>
    </row>
    <row r="138" spans="1:10" ht="15.75">
      <c r="A138" s="118"/>
      <c r="B138" s="349" t="s">
        <v>343</v>
      </c>
      <c r="C138" s="350"/>
      <c r="D138" s="350"/>
      <c r="E138" s="350"/>
      <c r="F138" s="350"/>
      <c r="G138" s="350"/>
      <c r="H138" s="350"/>
      <c r="I138" s="350"/>
      <c r="J138" s="350"/>
    </row>
    <row r="139" spans="1:10" ht="15.75">
      <c r="A139" s="118"/>
      <c r="B139" s="350"/>
      <c r="C139" s="350"/>
      <c r="D139" s="350"/>
      <c r="E139" s="350"/>
      <c r="F139" s="350"/>
      <c r="G139" s="350"/>
      <c r="H139" s="350"/>
      <c r="I139" s="350"/>
      <c r="J139" s="350"/>
    </row>
    <row r="140" spans="1:3" ht="15.75">
      <c r="A140" s="118"/>
      <c r="B140" s="119"/>
      <c r="C140" s="119"/>
    </row>
    <row r="141" spans="1:3" ht="15.75">
      <c r="A141" s="118"/>
      <c r="B141" s="119"/>
      <c r="C141" s="119"/>
    </row>
    <row r="142" spans="1:4" ht="15.75">
      <c r="A142" s="118" t="s">
        <v>123</v>
      </c>
      <c r="B142" s="119" t="s">
        <v>64</v>
      </c>
      <c r="D142" s="119"/>
    </row>
    <row r="143" spans="1:9" ht="15.75">
      <c r="A143" s="118"/>
      <c r="B143" s="147"/>
      <c r="C143" s="140"/>
      <c r="D143" s="147"/>
      <c r="E143" s="140"/>
      <c r="F143" s="140"/>
      <c r="G143" s="140"/>
      <c r="H143" s="140"/>
      <c r="I143" s="140"/>
    </row>
    <row r="144" spans="1:10" ht="15.75">
      <c r="A144" s="118"/>
      <c r="B144" s="349" t="s">
        <v>303</v>
      </c>
      <c r="C144" s="350"/>
      <c r="D144" s="350"/>
      <c r="E144" s="350"/>
      <c r="F144" s="350"/>
      <c r="G144" s="350"/>
      <c r="H144" s="350"/>
      <c r="I144" s="350"/>
      <c r="J144" s="350"/>
    </row>
    <row r="145" spans="1:10" ht="59.25" customHeight="1">
      <c r="A145" s="118"/>
      <c r="B145" s="350"/>
      <c r="C145" s="350"/>
      <c r="D145" s="350"/>
      <c r="E145" s="350"/>
      <c r="F145" s="350"/>
      <c r="G145" s="350"/>
      <c r="H145" s="350"/>
      <c r="I145" s="350"/>
      <c r="J145" s="350"/>
    </row>
    <row r="146" spans="1:9" ht="15.75">
      <c r="A146" s="118"/>
      <c r="B146" s="147"/>
      <c r="C146" s="140"/>
      <c r="D146" s="147"/>
      <c r="E146" s="140"/>
      <c r="F146" s="140"/>
      <c r="G146" s="140"/>
      <c r="H146" s="140"/>
      <c r="I146" s="140"/>
    </row>
    <row r="147" spans="1:10" ht="15.75">
      <c r="A147" s="118"/>
      <c r="B147" s="140" t="s">
        <v>304</v>
      </c>
      <c r="C147" s="148"/>
      <c r="D147" s="149"/>
      <c r="E147" s="148"/>
      <c r="F147" s="148"/>
      <c r="G147" s="148"/>
      <c r="H147" s="148"/>
      <c r="I147" s="148"/>
      <c r="J147" s="150"/>
    </row>
    <row r="148" spans="1:4" ht="15.75">
      <c r="A148" s="118"/>
      <c r="B148" s="151"/>
      <c r="D148" s="119"/>
    </row>
    <row r="149" spans="1:4" ht="15.75">
      <c r="A149" s="118"/>
      <c r="D149" s="119"/>
    </row>
    <row r="150" spans="1:3" ht="15.75">
      <c r="A150" s="152" t="s">
        <v>124</v>
      </c>
      <c r="B150" s="119" t="s">
        <v>65</v>
      </c>
      <c r="C150" s="119"/>
    </row>
    <row r="151" spans="1:3" ht="15.75">
      <c r="A151" s="118"/>
      <c r="B151" s="119"/>
      <c r="C151" s="119"/>
    </row>
    <row r="152" spans="1:10" ht="31.5" customHeight="1">
      <c r="A152" s="118"/>
      <c r="B152" s="349" t="s">
        <v>305</v>
      </c>
      <c r="C152" s="350"/>
      <c r="D152" s="350"/>
      <c r="E152" s="350"/>
      <c r="F152" s="350"/>
      <c r="G152" s="350"/>
      <c r="H152" s="350"/>
      <c r="I152" s="350"/>
      <c r="J152" s="350"/>
    </row>
    <row r="153" spans="1:10" ht="15.75" customHeight="1">
      <c r="A153" s="118"/>
      <c r="B153" s="349"/>
      <c r="C153" s="350"/>
      <c r="D153" s="350"/>
      <c r="E153" s="350"/>
      <c r="F153" s="350"/>
      <c r="G153" s="350"/>
      <c r="H153" s="350"/>
      <c r="I153" s="350"/>
      <c r="J153" s="350"/>
    </row>
    <row r="154" spans="1:3" ht="15.75">
      <c r="A154" s="118"/>
      <c r="B154" s="119"/>
      <c r="C154" s="119"/>
    </row>
    <row r="155" spans="1:3" ht="15.75">
      <c r="A155" s="118"/>
      <c r="C155" s="119"/>
    </row>
    <row r="156" spans="1:3" ht="15.75">
      <c r="A156" s="118" t="s">
        <v>125</v>
      </c>
      <c r="B156" s="119" t="s">
        <v>66</v>
      </c>
      <c r="C156" s="119"/>
    </row>
    <row r="157" spans="1:3" ht="15.75">
      <c r="A157" s="118"/>
      <c r="B157" s="119"/>
      <c r="C157" s="119"/>
    </row>
    <row r="158" spans="1:10" ht="46.5" customHeight="1">
      <c r="A158" s="118"/>
      <c r="B158" s="349" t="s">
        <v>306</v>
      </c>
      <c r="C158" s="350"/>
      <c r="D158" s="350"/>
      <c r="E158" s="350"/>
      <c r="F158" s="350"/>
      <c r="G158" s="350"/>
      <c r="H158" s="350"/>
      <c r="I158" s="350"/>
      <c r="J158" s="350"/>
    </row>
    <row r="159" spans="1:10" ht="15.75">
      <c r="A159" s="118"/>
      <c r="B159" s="349"/>
      <c r="C159" s="350"/>
      <c r="D159" s="350"/>
      <c r="E159" s="350"/>
      <c r="F159" s="350"/>
      <c r="G159" s="350"/>
      <c r="H159" s="350"/>
      <c r="I159" s="350"/>
      <c r="J159" s="350"/>
    </row>
    <row r="160" spans="1:3" ht="15.75">
      <c r="A160" s="118"/>
      <c r="C160" s="119"/>
    </row>
    <row r="161" spans="1:10" ht="15.75">
      <c r="A161" s="118"/>
      <c r="B161" s="356" t="s">
        <v>12</v>
      </c>
      <c r="C161" s="354"/>
      <c r="D161" s="354"/>
      <c r="E161" s="354"/>
      <c r="F161" s="354"/>
      <c r="G161" s="354"/>
      <c r="H161" s="354"/>
      <c r="I161" s="354"/>
      <c r="J161" s="354"/>
    </row>
    <row r="162" spans="1:10" ht="15.75">
      <c r="A162" s="118"/>
      <c r="B162" s="356" t="s">
        <v>9</v>
      </c>
      <c r="C162" s="354"/>
      <c r="D162" s="354"/>
      <c r="E162" s="354"/>
      <c r="F162" s="354"/>
      <c r="G162" s="354"/>
      <c r="H162" s="354"/>
      <c r="I162" s="354"/>
      <c r="J162" s="354"/>
    </row>
    <row r="163" spans="1:10" ht="15.75">
      <c r="A163" s="118"/>
      <c r="B163" s="133"/>
      <c r="C163" s="133"/>
      <c r="D163" s="133"/>
      <c r="E163" s="133"/>
      <c r="F163" s="133"/>
      <c r="G163" s="133"/>
      <c r="H163" s="133"/>
      <c r="I163" s="133"/>
      <c r="J163" s="133"/>
    </row>
    <row r="164" ht="15.75">
      <c r="A164" s="118"/>
    </row>
    <row r="165" spans="1:10" ht="15" customHeight="1">
      <c r="A165" s="116" t="s">
        <v>163</v>
      </c>
      <c r="B165" s="154" t="s">
        <v>5</v>
      </c>
      <c r="C165" s="155"/>
      <c r="D165" s="155"/>
      <c r="E165" s="155"/>
      <c r="F165" s="155"/>
      <c r="G165" s="155"/>
      <c r="H165" s="155"/>
      <c r="I165" s="155"/>
      <c r="J165" s="155"/>
    </row>
    <row r="166" spans="1:10" ht="15" customHeight="1">
      <c r="A166" s="116"/>
      <c r="B166" s="154" t="s">
        <v>4</v>
      </c>
      <c r="C166" s="155"/>
      <c r="D166" s="155"/>
      <c r="E166" s="155"/>
      <c r="F166" s="155"/>
      <c r="G166" s="155"/>
      <c r="H166" s="155"/>
      <c r="I166" s="155"/>
      <c r="J166" s="155"/>
    </row>
    <row r="167" ht="15.75">
      <c r="A167" s="118"/>
    </row>
    <row r="168" spans="1:3" ht="15.75">
      <c r="A168" s="118" t="s">
        <v>126</v>
      </c>
      <c r="B168" s="119" t="s">
        <v>67</v>
      </c>
      <c r="C168" s="119"/>
    </row>
    <row r="169" ht="15.75">
      <c r="C169" s="119"/>
    </row>
    <row r="170" spans="2:10" ht="92.25" customHeight="1">
      <c r="B170" s="351" t="s">
        <v>333</v>
      </c>
      <c r="C170" s="352"/>
      <c r="D170" s="352"/>
      <c r="E170" s="352"/>
      <c r="F170" s="352"/>
      <c r="G170" s="352"/>
      <c r="H170" s="352"/>
      <c r="I170" s="352"/>
      <c r="J170" s="352"/>
    </row>
    <row r="171" ht="13.5" customHeight="1">
      <c r="C171" s="119"/>
    </row>
    <row r="172" ht="15.75">
      <c r="C172" s="119"/>
    </row>
    <row r="173" spans="1:3" ht="15.75">
      <c r="A173" s="118" t="s">
        <v>127</v>
      </c>
      <c r="B173" s="119" t="s">
        <v>1</v>
      </c>
      <c r="C173" s="119"/>
    </row>
    <row r="174" ht="15.75">
      <c r="C174" s="119"/>
    </row>
    <row r="175" spans="2:10" ht="18" customHeight="1">
      <c r="B175" s="156"/>
      <c r="C175" s="157"/>
      <c r="D175" s="158"/>
      <c r="E175" s="159"/>
      <c r="F175" s="160" t="s">
        <v>307</v>
      </c>
      <c r="G175" s="362" t="s">
        <v>308</v>
      </c>
      <c r="H175" s="363"/>
      <c r="I175" s="160" t="s">
        <v>211</v>
      </c>
      <c r="J175" s="160" t="s">
        <v>211</v>
      </c>
    </row>
    <row r="176" spans="2:10" ht="15.75">
      <c r="B176" s="156"/>
      <c r="C176" s="161" t="s">
        <v>214</v>
      </c>
      <c r="D176" s="162"/>
      <c r="E176" s="163"/>
      <c r="F176" s="164"/>
      <c r="G176" s="165"/>
      <c r="H176" s="163"/>
      <c r="I176" s="164"/>
      <c r="J176" s="164"/>
    </row>
    <row r="177" spans="2:10" ht="15.75">
      <c r="B177" s="166"/>
      <c r="C177" s="167"/>
      <c r="D177" s="168"/>
      <c r="E177" s="163"/>
      <c r="F177" s="164" t="s">
        <v>212</v>
      </c>
      <c r="G177" s="347" t="s">
        <v>212</v>
      </c>
      <c r="H177" s="348"/>
      <c r="I177" s="164" t="s">
        <v>212</v>
      </c>
      <c r="J177" s="164" t="s">
        <v>213</v>
      </c>
    </row>
    <row r="178" spans="2:10" ht="15">
      <c r="B178" s="166"/>
      <c r="C178" s="167"/>
      <c r="D178" s="168"/>
      <c r="E178" s="163"/>
      <c r="F178" s="169"/>
      <c r="G178" s="170"/>
      <c r="H178" s="171"/>
      <c r="I178" s="172"/>
      <c r="J178" s="172"/>
    </row>
    <row r="179" spans="2:10" ht="15">
      <c r="B179" s="166"/>
      <c r="C179" s="173" t="s">
        <v>57</v>
      </c>
      <c r="D179" s="168"/>
      <c r="E179" s="163"/>
      <c r="F179" s="174">
        <f>+'P&amp;L'!B19</f>
        <v>123707</v>
      </c>
      <c r="G179" s="175">
        <v>124236</v>
      </c>
      <c r="H179" s="176">
        <v>93396</v>
      </c>
      <c r="I179" s="177">
        <f>+F179-G179</f>
        <v>-529</v>
      </c>
      <c r="J179" s="178">
        <f>+I179/G179</f>
        <v>-0.0042580250491001</v>
      </c>
    </row>
    <row r="180" spans="2:10" ht="15">
      <c r="B180" s="166"/>
      <c r="C180" s="173"/>
      <c r="D180" s="168"/>
      <c r="E180" s="163"/>
      <c r="F180" s="172"/>
      <c r="G180" s="179"/>
      <c r="H180" s="171"/>
      <c r="I180" s="172"/>
      <c r="J180" s="172"/>
    </row>
    <row r="181" spans="2:10" ht="15">
      <c r="B181" s="166"/>
      <c r="C181" s="173" t="s">
        <v>85</v>
      </c>
      <c r="D181" s="168"/>
      <c r="E181" s="163"/>
      <c r="F181" s="174">
        <f>+'P&amp;L'!B30</f>
        <v>8862</v>
      </c>
      <c r="G181" s="175">
        <v>12816</v>
      </c>
      <c r="H181" s="176">
        <v>6963</v>
      </c>
      <c r="I181" s="174">
        <f>+F181-G181</f>
        <v>-3954</v>
      </c>
      <c r="J181" s="178">
        <f>+I181/G181</f>
        <v>-0.30852059925093633</v>
      </c>
    </row>
    <row r="182" spans="2:10" ht="15">
      <c r="B182" s="166"/>
      <c r="C182" s="173"/>
      <c r="D182" s="168"/>
      <c r="E182" s="163"/>
      <c r="F182" s="174"/>
      <c r="G182" s="175"/>
      <c r="H182" s="176"/>
      <c r="I182" s="174"/>
      <c r="J182" s="172"/>
    </row>
    <row r="183" spans="2:12" ht="15">
      <c r="B183" s="166"/>
      <c r="C183" s="173" t="s">
        <v>112</v>
      </c>
      <c r="D183" s="168"/>
      <c r="E183" s="163"/>
      <c r="F183" s="174">
        <f>+'P&amp;L'!B34</f>
        <v>6266</v>
      </c>
      <c r="G183" s="175">
        <v>9115</v>
      </c>
      <c r="H183" s="176">
        <v>5141</v>
      </c>
      <c r="I183" s="174">
        <f>+F183-G183</f>
        <v>-2849</v>
      </c>
      <c r="J183" s="178">
        <f>+I183/G183</f>
        <v>-0.31256171146461875</v>
      </c>
      <c r="K183" s="11"/>
      <c r="L183" s="11"/>
    </row>
    <row r="184" spans="1:12" ht="12.75" customHeight="1">
      <c r="A184" s="118"/>
      <c r="C184" s="180"/>
      <c r="D184" s="181"/>
      <c r="E184" s="182"/>
      <c r="F184" s="183"/>
      <c r="G184" s="184"/>
      <c r="H184" s="185"/>
      <c r="I184" s="186"/>
      <c r="J184" s="187"/>
      <c r="K184" s="11"/>
      <c r="L184" s="11"/>
    </row>
    <row r="185" spans="3:12" ht="13.5" customHeight="1">
      <c r="C185" s="119"/>
      <c r="K185" s="11"/>
      <c r="L185" s="11"/>
    </row>
    <row r="186" spans="3:12" ht="15.75">
      <c r="C186" s="119"/>
      <c r="K186" s="11"/>
      <c r="L186" s="11"/>
    </row>
    <row r="187" spans="1:12" ht="15.75">
      <c r="A187" s="134" t="s">
        <v>128</v>
      </c>
      <c r="B187" s="119" t="s">
        <v>141</v>
      </c>
      <c r="C187" s="119"/>
      <c r="K187" s="11"/>
      <c r="L187" s="11"/>
    </row>
    <row r="188" spans="3:12" ht="15.75">
      <c r="C188" s="119"/>
      <c r="K188" s="11"/>
      <c r="L188" s="11"/>
    </row>
    <row r="189" spans="2:12" ht="14.25" customHeight="1">
      <c r="B189" s="349" t="s">
        <v>309</v>
      </c>
      <c r="C189" s="350"/>
      <c r="D189" s="350"/>
      <c r="E189" s="350"/>
      <c r="F189" s="350"/>
      <c r="G189" s="350"/>
      <c r="H189" s="350"/>
      <c r="I189" s="350"/>
      <c r="J189" s="350"/>
      <c r="K189" s="11"/>
      <c r="L189" s="11"/>
    </row>
    <row r="190" spans="2:12" ht="46.5" customHeight="1">
      <c r="B190" s="350"/>
      <c r="C190" s="350"/>
      <c r="D190" s="350"/>
      <c r="E190" s="350"/>
      <c r="F190" s="350"/>
      <c r="G190" s="350"/>
      <c r="H190" s="350"/>
      <c r="I190" s="350"/>
      <c r="J190" s="350"/>
      <c r="K190" s="11"/>
      <c r="L190" s="11"/>
    </row>
    <row r="191" spans="2:12" ht="15.75" customHeight="1">
      <c r="B191" s="122"/>
      <c r="C191" s="122"/>
      <c r="D191" s="122"/>
      <c r="E191" s="122"/>
      <c r="F191" s="122"/>
      <c r="G191" s="122"/>
      <c r="H191" s="122"/>
      <c r="I191" s="122"/>
      <c r="J191" s="122"/>
      <c r="K191" s="11"/>
      <c r="L191" s="11"/>
    </row>
    <row r="192" spans="2:12" ht="15.75" customHeight="1">
      <c r="B192" s="349" t="s">
        <v>352</v>
      </c>
      <c r="C192" s="350"/>
      <c r="D192" s="350"/>
      <c r="E192" s="350"/>
      <c r="F192" s="350"/>
      <c r="G192" s="350"/>
      <c r="H192" s="350"/>
      <c r="I192" s="350"/>
      <c r="J192" s="350"/>
      <c r="K192" s="11"/>
      <c r="L192" s="11"/>
    </row>
    <row r="193" spans="2:12" ht="29.25" customHeight="1">
      <c r="B193" s="350"/>
      <c r="C193" s="350"/>
      <c r="D193" s="350"/>
      <c r="E193" s="350"/>
      <c r="F193" s="350"/>
      <c r="G193" s="350"/>
      <c r="H193" s="350"/>
      <c r="I193" s="350"/>
      <c r="J193" s="350"/>
      <c r="K193" s="11"/>
      <c r="L193" s="11"/>
    </row>
    <row r="194" spans="2:10" ht="15">
      <c r="B194" s="133"/>
      <c r="C194" s="133"/>
      <c r="D194" s="133"/>
      <c r="E194" s="133"/>
      <c r="F194" s="133"/>
      <c r="G194" s="133"/>
      <c r="H194" s="133"/>
      <c r="I194" s="133"/>
      <c r="J194" s="133"/>
    </row>
    <row r="195" spans="2:10" ht="14.25" customHeight="1">
      <c r="B195" s="349" t="s">
        <v>334</v>
      </c>
      <c r="C195" s="350"/>
      <c r="D195" s="350"/>
      <c r="E195" s="350"/>
      <c r="F195" s="350"/>
      <c r="G195" s="350"/>
      <c r="H195" s="350"/>
      <c r="I195" s="350"/>
      <c r="J195" s="350"/>
    </row>
    <row r="196" spans="2:10" ht="15" customHeight="1">
      <c r="B196" s="350"/>
      <c r="C196" s="350"/>
      <c r="D196" s="350"/>
      <c r="E196" s="350"/>
      <c r="F196" s="350"/>
      <c r="G196" s="350"/>
      <c r="H196" s="350"/>
      <c r="I196" s="350"/>
      <c r="J196" s="350"/>
    </row>
    <row r="197" spans="2:10" ht="15">
      <c r="B197" s="133"/>
      <c r="C197" s="133"/>
      <c r="D197" s="133"/>
      <c r="E197" s="133"/>
      <c r="F197" s="133"/>
      <c r="G197" s="133"/>
      <c r="H197" s="133"/>
      <c r="I197" s="133"/>
      <c r="J197" s="133"/>
    </row>
    <row r="198" ht="15.75">
      <c r="C198" s="119"/>
    </row>
    <row r="199" spans="1:10" ht="15.75">
      <c r="A199" s="118" t="s">
        <v>129</v>
      </c>
      <c r="B199" s="111" t="s">
        <v>142</v>
      </c>
      <c r="C199" s="147"/>
      <c r="D199" s="147"/>
      <c r="E199" s="140"/>
      <c r="F199" s="140"/>
      <c r="G199" s="140"/>
      <c r="H199" s="140"/>
      <c r="I199" s="140"/>
      <c r="J199" s="140"/>
    </row>
    <row r="200" spans="1:10" ht="15.75">
      <c r="A200" s="118"/>
      <c r="B200" s="118"/>
      <c r="C200" s="147"/>
      <c r="D200" s="147"/>
      <c r="E200" s="140"/>
      <c r="F200" s="140"/>
      <c r="G200" s="140"/>
      <c r="H200" s="140"/>
      <c r="I200" s="140"/>
      <c r="J200" s="140"/>
    </row>
    <row r="201" spans="1:10" ht="15.75">
      <c r="A201" s="118"/>
      <c r="B201" s="349" t="s">
        <v>220</v>
      </c>
      <c r="C201" s="350"/>
      <c r="D201" s="350"/>
      <c r="E201" s="350"/>
      <c r="F201" s="350"/>
      <c r="G201" s="350"/>
      <c r="H201" s="350"/>
      <c r="I201" s="350"/>
      <c r="J201" s="350"/>
    </row>
    <row r="202" spans="1:10" ht="15.75">
      <c r="A202" s="118"/>
      <c r="B202" s="133"/>
      <c r="C202" s="133"/>
      <c r="D202" s="133"/>
      <c r="E202" s="133"/>
      <c r="F202" s="133"/>
      <c r="G202" s="133"/>
      <c r="H202" s="133"/>
      <c r="I202" s="133"/>
      <c r="J202" s="133"/>
    </row>
    <row r="203" spans="1:10" ht="15.75">
      <c r="A203" s="118"/>
      <c r="B203" s="118"/>
      <c r="C203" s="147"/>
      <c r="D203" s="147"/>
      <c r="E203" s="140"/>
      <c r="F203" s="140"/>
      <c r="G203" s="140"/>
      <c r="H203" s="140"/>
      <c r="I203" s="140"/>
      <c r="J203" s="140"/>
    </row>
    <row r="204" spans="1:3" ht="15.75">
      <c r="A204" s="118" t="s">
        <v>130</v>
      </c>
      <c r="B204" s="119" t="s">
        <v>68</v>
      </c>
      <c r="C204" s="119"/>
    </row>
    <row r="205" spans="1:10" ht="16.5" thickBot="1">
      <c r="A205" s="118"/>
      <c r="B205" s="119"/>
      <c r="C205" s="119"/>
      <c r="F205" s="346" t="s">
        <v>69</v>
      </c>
      <c r="G205" s="346"/>
      <c r="H205" s="139"/>
      <c r="I205" s="346" t="s">
        <v>157</v>
      </c>
      <c r="J205" s="346"/>
    </row>
    <row r="206" spans="1:10" ht="3.75" customHeight="1">
      <c r="A206" s="118"/>
      <c r="B206" s="119"/>
      <c r="C206" s="119"/>
      <c r="F206" s="137"/>
      <c r="G206" s="137"/>
      <c r="H206" s="188"/>
      <c r="I206" s="137"/>
      <c r="J206" s="137"/>
    </row>
    <row r="207" spans="1:10" ht="15.75">
      <c r="A207" s="118"/>
      <c r="B207" s="119"/>
      <c r="C207" s="119"/>
      <c r="F207" s="189" t="s">
        <v>71</v>
      </c>
      <c r="G207" s="190" t="s">
        <v>71</v>
      </c>
      <c r="H207" s="191"/>
      <c r="I207" s="189" t="s">
        <v>210</v>
      </c>
      <c r="J207" s="190" t="s">
        <v>210</v>
      </c>
    </row>
    <row r="208" spans="1:10" ht="15.75">
      <c r="A208" s="118"/>
      <c r="B208" s="119"/>
      <c r="C208" s="119"/>
      <c r="F208" s="189" t="s">
        <v>209</v>
      </c>
      <c r="G208" s="190" t="s">
        <v>209</v>
      </c>
      <c r="H208" s="191"/>
      <c r="I208" s="189" t="s">
        <v>209</v>
      </c>
      <c r="J208" s="190" t="s">
        <v>209</v>
      </c>
    </row>
    <row r="209" spans="2:10" ht="15.75">
      <c r="B209" s="119"/>
      <c r="C209" s="119"/>
      <c r="F209" s="189" t="s">
        <v>310</v>
      </c>
      <c r="G209" s="190" t="s">
        <v>311</v>
      </c>
      <c r="H209" s="191"/>
      <c r="I209" s="189" t="s">
        <v>310</v>
      </c>
      <c r="J209" s="190" t="s">
        <v>311</v>
      </c>
    </row>
    <row r="210" spans="2:10" ht="15.75">
      <c r="B210" s="119"/>
      <c r="C210" s="119"/>
      <c r="F210" s="189"/>
      <c r="G210" s="190"/>
      <c r="H210" s="191"/>
      <c r="I210" s="189"/>
      <c r="J210" s="192" t="s">
        <v>312</v>
      </c>
    </row>
    <row r="211" spans="1:10" ht="15.75">
      <c r="A211" s="118"/>
      <c r="B211" s="119"/>
      <c r="C211" s="119"/>
      <c r="F211" s="190" t="s">
        <v>72</v>
      </c>
      <c r="G211" s="190" t="s">
        <v>72</v>
      </c>
      <c r="H211" s="191"/>
      <c r="I211" s="190" t="s">
        <v>72</v>
      </c>
      <c r="J211" s="190" t="s">
        <v>72</v>
      </c>
    </row>
    <row r="212" spans="1:10" ht="15.75">
      <c r="A212" s="118"/>
      <c r="B212" s="119"/>
      <c r="C212" s="120" t="s">
        <v>159</v>
      </c>
      <c r="F212" s="142">
        <v>2599</v>
      </c>
      <c r="G212" s="142">
        <v>1687</v>
      </c>
      <c r="H212" s="144"/>
      <c r="I212" s="142">
        <v>13255</v>
      </c>
      <c r="J212" s="142">
        <v>6953</v>
      </c>
    </row>
    <row r="213" spans="1:10" ht="15.75">
      <c r="A213" s="118"/>
      <c r="B213" s="119"/>
      <c r="C213" s="120" t="s">
        <v>227</v>
      </c>
      <c r="F213" s="142">
        <v>-3</v>
      </c>
      <c r="G213" s="142">
        <v>-44</v>
      </c>
      <c r="H213" s="144"/>
      <c r="I213" s="142">
        <v>-3</v>
      </c>
      <c r="J213" s="142">
        <v>-4</v>
      </c>
    </row>
    <row r="214" spans="1:10" ht="15.75">
      <c r="A214" s="118"/>
      <c r="B214" s="119"/>
      <c r="F214" s="193"/>
      <c r="G214" s="193"/>
      <c r="H214" s="194"/>
      <c r="I214" s="193"/>
      <c r="J214" s="193"/>
    </row>
    <row r="215" spans="1:10" ht="16.5" thickBot="1">
      <c r="A215" s="118"/>
      <c r="B215" s="119"/>
      <c r="C215" s="119"/>
      <c r="F215" s="195">
        <f>SUM(F212:F214)</f>
        <v>2596</v>
      </c>
      <c r="G215" s="195">
        <f>SUM(G212:G214)</f>
        <v>1643</v>
      </c>
      <c r="H215" s="196"/>
      <c r="I215" s="195">
        <f>SUM(I212:I214)</f>
        <v>13252</v>
      </c>
      <c r="J215" s="195">
        <f>SUM(J212:J214)</f>
        <v>6949</v>
      </c>
    </row>
    <row r="216" spans="1:8" ht="15.75">
      <c r="A216" s="118"/>
      <c r="C216" s="119"/>
      <c r="H216" s="197"/>
    </row>
    <row r="217" spans="1:10" ht="16.5" customHeight="1">
      <c r="A217" s="118"/>
      <c r="B217" s="349" t="s">
        <v>313</v>
      </c>
      <c r="C217" s="350"/>
      <c r="D217" s="350"/>
      <c r="E217" s="350"/>
      <c r="F217" s="350"/>
      <c r="G217" s="350"/>
      <c r="H217" s="350"/>
      <c r="I217" s="350"/>
      <c r="J217" s="350"/>
    </row>
    <row r="218" spans="1:10" ht="15.75">
      <c r="A218" s="118"/>
      <c r="B218" s="350"/>
      <c r="C218" s="350"/>
      <c r="D218" s="350"/>
      <c r="E218" s="350"/>
      <c r="F218" s="350"/>
      <c r="G218" s="350"/>
      <c r="H218" s="350"/>
      <c r="I218" s="350"/>
      <c r="J218" s="350"/>
    </row>
    <row r="219" spans="1:8" ht="15.75">
      <c r="A219" s="118"/>
      <c r="C219" s="119"/>
      <c r="H219" s="197"/>
    </row>
    <row r="220" spans="1:8" ht="12.75" customHeight="1">
      <c r="A220" s="118"/>
      <c r="C220" s="119"/>
      <c r="H220" s="197"/>
    </row>
    <row r="221" spans="1:3" ht="15.75">
      <c r="A221" s="118" t="s">
        <v>131</v>
      </c>
      <c r="B221" s="119" t="s">
        <v>221</v>
      </c>
      <c r="C221" s="119"/>
    </row>
    <row r="222" spans="2:3" ht="15.75">
      <c r="B222" s="119"/>
      <c r="C222" s="119"/>
    </row>
    <row r="223" spans="2:3" ht="15.75">
      <c r="B223" s="120" t="s">
        <v>11</v>
      </c>
      <c r="C223" s="119"/>
    </row>
    <row r="224" spans="2:3" ht="15.75">
      <c r="B224" s="120" t="s">
        <v>9</v>
      </c>
      <c r="C224" s="119"/>
    </row>
    <row r="225" spans="2:3" ht="15.75">
      <c r="B225" s="119"/>
      <c r="C225" s="119"/>
    </row>
    <row r="227" spans="1:3" ht="15.75">
      <c r="A227" s="118" t="s">
        <v>132</v>
      </c>
      <c r="B227" s="119" t="s">
        <v>73</v>
      </c>
      <c r="C227" s="119"/>
    </row>
    <row r="228" spans="1:3" ht="15.75">
      <c r="A228" s="118"/>
      <c r="B228" s="119"/>
      <c r="C228" s="119"/>
    </row>
    <row r="229" spans="2:10" ht="12.75" customHeight="1">
      <c r="B229" s="198" t="s">
        <v>74</v>
      </c>
      <c r="C229" s="353" t="s">
        <v>10</v>
      </c>
      <c r="D229" s="354"/>
      <c r="E229" s="354"/>
      <c r="F229" s="354"/>
      <c r="G229" s="354"/>
      <c r="H229" s="354"/>
      <c r="I229" s="354"/>
      <c r="J229" s="354"/>
    </row>
    <row r="230" spans="2:10" ht="12.75" customHeight="1">
      <c r="B230" s="198"/>
      <c r="C230" s="153" t="s">
        <v>9</v>
      </c>
      <c r="D230" s="133"/>
      <c r="E230" s="133"/>
      <c r="F230" s="133"/>
      <c r="G230" s="133"/>
      <c r="H230" s="133"/>
      <c r="I230" s="133"/>
      <c r="J230" s="133"/>
    </row>
    <row r="231" spans="3:10" ht="15.75">
      <c r="C231" s="119"/>
      <c r="D231" s="133"/>
      <c r="E231" s="133"/>
      <c r="F231" s="133"/>
      <c r="G231" s="133"/>
      <c r="H231" s="133"/>
      <c r="I231" s="133"/>
      <c r="J231" s="133"/>
    </row>
    <row r="232" spans="2:3" ht="15">
      <c r="B232" s="198" t="s">
        <v>75</v>
      </c>
      <c r="C232" s="199" t="s">
        <v>224</v>
      </c>
    </row>
    <row r="233" spans="2:3" ht="15.75">
      <c r="B233" s="119"/>
      <c r="C233" s="119"/>
    </row>
    <row r="234" spans="1:3" ht="15.75">
      <c r="A234" s="118"/>
      <c r="B234" s="119"/>
      <c r="C234" s="119"/>
    </row>
    <row r="235" spans="1:10" s="76" customFormat="1" ht="15.75">
      <c r="A235" s="118" t="s">
        <v>133</v>
      </c>
      <c r="B235" s="136" t="s">
        <v>76</v>
      </c>
      <c r="C235" s="136"/>
      <c r="D235" s="200"/>
      <c r="E235" s="200"/>
      <c r="F235" s="200"/>
      <c r="G235" s="200"/>
      <c r="H235" s="200"/>
      <c r="I235" s="200"/>
      <c r="J235" s="200"/>
    </row>
    <row r="236" spans="1:10" s="76" customFormat="1" ht="15.75">
      <c r="A236" s="118"/>
      <c r="B236" s="136"/>
      <c r="C236" s="136"/>
      <c r="D236" s="200"/>
      <c r="E236" s="200"/>
      <c r="F236" s="200"/>
      <c r="G236" s="200"/>
      <c r="H236" s="200"/>
      <c r="I236" s="200"/>
      <c r="J236" s="200"/>
    </row>
    <row r="237" spans="1:10" s="76" customFormat="1" ht="15.75">
      <c r="A237" s="200"/>
      <c r="B237" s="201" t="s">
        <v>230</v>
      </c>
      <c r="C237" s="136"/>
      <c r="D237" s="200"/>
      <c r="E237" s="200"/>
      <c r="F237" s="200"/>
      <c r="G237" s="200"/>
      <c r="H237" s="200"/>
      <c r="I237" s="200"/>
      <c r="J237" s="200"/>
    </row>
    <row r="238" spans="1:10" s="76" customFormat="1" ht="15.75">
      <c r="A238" s="200"/>
      <c r="B238" s="201"/>
      <c r="C238" s="136"/>
      <c r="D238" s="200"/>
      <c r="E238" s="200"/>
      <c r="F238" s="200"/>
      <c r="G238" s="200"/>
      <c r="H238" s="200"/>
      <c r="I238" s="200"/>
      <c r="J238" s="200"/>
    </row>
    <row r="239" spans="1:10" s="76" customFormat="1" ht="15">
      <c r="A239" s="200"/>
      <c r="B239" s="356" t="s">
        <v>314</v>
      </c>
      <c r="C239" s="354"/>
      <c r="D239" s="354"/>
      <c r="E239" s="354"/>
      <c r="F239" s="354"/>
      <c r="G239" s="354"/>
      <c r="H239" s="354"/>
      <c r="I239" s="354"/>
      <c r="J239" s="354"/>
    </row>
    <row r="240" spans="1:10" s="76" customFormat="1" ht="30" customHeight="1">
      <c r="A240" s="200"/>
      <c r="B240" s="354"/>
      <c r="C240" s="354"/>
      <c r="D240" s="354"/>
      <c r="E240" s="354"/>
      <c r="F240" s="354"/>
      <c r="G240" s="354"/>
      <c r="H240" s="354"/>
      <c r="I240" s="354"/>
      <c r="J240" s="354"/>
    </row>
    <row r="241" spans="1:10" s="76" customFormat="1" ht="15">
      <c r="A241" s="200"/>
      <c r="B241" s="133"/>
      <c r="C241" s="133"/>
      <c r="D241" s="133"/>
      <c r="E241" s="133"/>
      <c r="F241" s="133"/>
      <c r="G241" s="133"/>
      <c r="H241" s="133"/>
      <c r="I241" s="133"/>
      <c r="J241" s="133"/>
    </row>
    <row r="242" spans="1:10" s="76" customFormat="1" ht="15.75">
      <c r="A242" s="200"/>
      <c r="B242" s="200"/>
      <c r="C242" s="136"/>
      <c r="D242" s="200"/>
      <c r="E242" s="200"/>
      <c r="F242" s="200"/>
      <c r="G242" s="202" t="s">
        <v>174</v>
      </c>
      <c r="H242" s="202"/>
      <c r="I242" s="202" t="s">
        <v>175</v>
      </c>
      <c r="J242" s="202" t="s">
        <v>176</v>
      </c>
    </row>
    <row r="243" spans="1:10" s="76" customFormat="1" ht="15.75">
      <c r="A243" s="200"/>
      <c r="B243" s="200"/>
      <c r="C243" s="136"/>
      <c r="D243" s="200"/>
      <c r="E243" s="200"/>
      <c r="F243" s="203"/>
      <c r="G243" s="202" t="s">
        <v>72</v>
      </c>
      <c r="H243" s="202"/>
      <c r="I243" s="202" t="s">
        <v>72</v>
      </c>
      <c r="J243" s="202" t="s">
        <v>72</v>
      </c>
    </row>
    <row r="244" spans="1:10" s="76" customFormat="1" ht="15.75">
      <c r="A244" s="200"/>
      <c r="B244" s="200"/>
      <c r="C244" s="136"/>
      <c r="D244" s="200" t="s">
        <v>166</v>
      </c>
      <c r="E244" s="200"/>
      <c r="F244" s="200"/>
      <c r="G244" s="204">
        <v>2000</v>
      </c>
      <c r="H244" s="204"/>
      <c r="I244" s="204">
        <v>1838</v>
      </c>
      <c r="J244" s="204">
        <f>+G244-I244</f>
        <v>162</v>
      </c>
    </row>
    <row r="245" spans="1:10" s="76" customFormat="1" ht="15.75">
      <c r="A245" s="200"/>
      <c r="B245" s="200"/>
      <c r="C245" s="136"/>
      <c r="D245" s="200" t="s">
        <v>167</v>
      </c>
      <c r="E245" s="200"/>
      <c r="F245" s="200"/>
      <c r="G245" s="204">
        <v>10647</v>
      </c>
      <c r="H245" s="204"/>
      <c r="I245" s="204">
        <v>10647</v>
      </c>
      <c r="J245" s="204">
        <f>+G245-I245</f>
        <v>0</v>
      </c>
    </row>
    <row r="246" spans="1:10" s="76" customFormat="1" ht="15.75">
      <c r="A246" s="200"/>
      <c r="B246" s="200"/>
      <c r="C246" s="136"/>
      <c r="D246" s="200" t="s">
        <v>168</v>
      </c>
      <c r="E246" s="200"/>
      <c r="F246" s="200"/>
      <c r="G246" s="204">
        <v>12681</v>
      </c>
      <c r="H246" s="204"/>
      <c r="I246" s="204">
        <v>12681</v>
      </c>
      <c r="J246" s="204">
        <f>+G246-I246</f>
        <v>0</v>
      </c>
    </row>
    <row r="247" spans="1:10" s="76" customFormat="1" ht="15.75">
      <c r="A247" s="200"/>
      <c r="B247" s="200"/>
      <c r="C247" s="136"/>
      <c r="D247" s="200" t="s">
        <v>169</v>
      </c>
      <c r="E247" s="200"/>
      <c r="F247" s="200"/>
      <c r="G247" s="204">
        <v>3000</v>
      </c>
      <c r="H247" s="204"/>
      <c r="I247" s="204">
        <v>3000</v>
      </c>
      <c r="J247" s="204">
        <f>+G247-I247</f>
        <v>0</v>
      </c>
    </row>
    <row r="248" spans="1:10" s="76" customFormat="1" ht="15.75">
      <c r="A248" s="200"/>
      <c r="B248" s="200"/>
      <c r="C248" s="136"/>
      <c r="D248" s="200" t="s">
        <v>154</v>
      </c>
      <c r="E248" s="200"/>
      <c r="F248" s="200"/>
      <c r="G248" s="204">
        <v>3000</v>
      </c>
      <c r="H248" s="204"/>
      <c r="I248" s="204">
        <v>3000</v>
      </c>
      <c r="J248" s="204">
        <f>+G248-I248</f>
        <v>0</v>
      </c>
    </row>
    <row r="249" spans="1:10" s="76" customFormat="1" ht="16.5" thickBot="1">
      <c r="A249" s="200"/>
      <c r="B249" s="200"/>
      <c r="C249" s="136"/>
      <c r="D249" s="200"/>
      <c r="E249" s="200"/>
      <c r="F249" s="200"/>
      <c r="G249" s="205">
        <f>SUM(G244:G248)</f>
        <v>31328</v>
      </c>
      <c r="H249" s="205"/>
      <c r="I249" s="205">
        <f>SUM(I244:I248)</f>
        <v>31166</v>
      </c>
      <c r="J249" s="205">
        <f>SUM(J244:J248)</f>
        <v>162</v>
      </c>
    </row>
    <row r="250" spans="1:10" s="76" customFormat="1" ht="16.5" thickTop="1">
      <c r="A250" s="200"/>
      <c r="B250" s="200"/>
      <c r="C250" s="136"/>
      <c r="D250" s="200"/>
      <c r="E250" s="200"/>
      <c r="F250" s="200"/>
      <c r="G250" s="206"/>
      <c r="H250" s="206"/>
      <c r="I250" s="206"/>
      <c r="J250" s="206"/>
    </row>
    <row r="251" spans="1:10" s="76" customFormat="1" ht="15.75">
      <c r="A251" s="200"/>
      <c r="B251" s="201" t="s">
        <v>50</v>
      </c>
      <c r="C251" s="136"/>
      <c r="D251" s="200"/>
      <c r="E251" s="200"/>
      <c r="F251" s="200"/>
      <c r="G251" s="206"/>
      <c r="H251" s="206"/>
      <c r="I251" s="206"/>
      <c r="J251" s="206"/>
    </row>
    <row r="252" spans="1:10" s="76" customFormat="1" ht="15.75">
      <c r="A252" s="200"/>
      <c r="B252" s="207" t="s">
        <v>49</v>
      </c>
      <c r="C252" s="136"/>
      <c r="D252" s="200"/>
      <c r="E252" s="200"/>
      <c r="F252" s="200"/>
      <c r="G252" s="206"/>
      <c r="H252" s="206"/>
      <c r="I252" s="206"/>
      <c r="J252" s="206"/>
    </row>
    <row r="253" spans="1:10" s="76" customFormat="1" ht="15.75">
      <c r="A253" s="200"/>
      <c r="B253" s="200"/>
      <c r="C253" s="136"/>
      <c r="D253" s="200"/>
      <c r="E253" s="200"/>
      <c r="F253" s="200"/>
      <c r="G253" s="206"/>
      <c r="H253" s="206"/>
      <c r="I253" s="206"/>
      <c r="J253" s="206"/>
    </row>
    <row r="254" spans="1:10" s="76" customFormat="1" ht="17.25" customHeight="1">
      <c r="A254" s="200"/>
      <c r="B254" s="349" t="s">
        <v>315</v>
      </c>
      <c r="C254" s="350"/>
      <c r="D254" s="350"/>
      <c r="E254" s="350"/>
      <c r="F254" s="350"/>
      <c r="G254" s="350"/>
      <c r="H254" s="350"/>
      <c r="I254" s="350"/>
      <c r="J254" s="350"/>
    </row>
    <row r="255" spans="1:10" s="76" customFormat="1" ht="26.25" customHeight="1">
      <c r="A255" s="200"/>
      <c r="B255" s="350"/>
      <c r="C255" s="350"/>
      <c r="D255" s="350"/>
      <c r="E255" s="350"/>
      <c r="F255" s="350"/>
      <c r="G255" s="350"/>
      <c r="H255" s="350"/>
      <c r="I255" s="350"/>
      <c r="J255" s="350"/>
    </row>
    <row r="256" spans="1:10" s="76" customFormat="1" ht="15.75">
      <c r="A256" s="200"/>
      <c r="B256" s="200"/>
      <c r="C256" s="136"/>
      <c r="D256" s="200"/>
      <c r="E256" s="200"/>
      <c r="F256" s="200"/>
      <c r="G256" s="206"/>
      <c r="H256" s="206"/>
      <c r="I256" s="206"/>
      <c r="J256" s="206"/>
    </row>
    <row r="257" spans="1:10" s="76" customFormat="1" ht="19.5" customHeight="1">
      <c r="A257" s="200"/>
      <c r="B257" s="349" t="s">
        <v>2</v>
      </c>
      <c r="C257" s="350"/>
      <c r="D257" s="350"/>
      <c r="E257" s="350"/>
      <c r="F257" s="350"/>
      <c r="G257" s="350"/>
      <c r="H257" s="350"/>
      <c r="I257" s="350"/>
      <c r="J257" s="350"/>
    </row>
    <row r="258" spans="1:10" s="76" customFormat="1" ht="42" customHeight="1">
      <c r="A258" s="200"/>
      <c r="B258" s="350"/>
      <c r="C258" s="350"/>
      <c r="D258" s="350"/>
      <c r="E258" s="350"/>
      <c r="F258" s="350"/>
      <c r="G258" s="350"/>
      <c r="H258" s="350"/>
      <c r="I258" s="350"/>
      <c r="J258" s="350"/>
    </row>
    <row r="259" spans="1:10" s="76" customFormat="1" ht="15.75">
      <c r="A259" s="200"/>
      <c r="B259" s="200"/>
      <c r="C259" s="136"/>
      <c r="D259" s="200"/>
      <c r="E259" s="200"/>
      <c r="F259" s="200"/>
      <c r="G259" s="206"/>
      <c r="H259" s="206"/>
      <c r="I259" s="206"/>
      <c r="J259" s="206"/>
    </row>
    <row r="260" spans="1:10" s="76" customFormat="1" ht="19.5" customHeight="1">
      <c r="A260" s="200"/>
      <c r="B260" s="349" t="s">
        <v>3</v>
      </c>
      <c r="C260" s="350"/>
      <c r="D260" s="350"/>
      <c r="E260" s="350"/>
      <c r="F260" s="350"/>
      <c r="G260" s="350"/>
      <c r="H260" s="350"/>
      <c r="I260" s="350"/>
      <c r="J260" s="350"/>
    </row>
    <row r="261" spans="1:10" s="76" customFormat="1" ht="26.25" customHeight="1">
      <c r="A261" s="200"/>
      <c r="B261" s="350"/>
      <c r="C261" s="350"/>
      <c r="D261" s="350"/>
      <c r="E261" s="350"/>
      <c r="F261" s="350"/>
      <c r="G261" s="350"/>
      <c r="H261" s="350"/>
      <c r="I261" s="350"/>
      <c r="J261" s="350"/>
    </row>
    <row r="262" spans="1:10" s="76" customFormat="1" ht="15.75">
      <c r="A262" s="200"/>
      <c r="B262" s="200"/>
      <c r="C262" s="136"/>
      <c r="D262" s="200"/>
      <c r="E262" s="200"/>
      <c r="F262" s="200"/>
      <c r="G262" s="206"/>
      <c r="H262" s="206"/>
      <c r="I262" s="206"/>
      <c r="J262" s="206"/>
    </row>
    <row r="263" spans="1:10" s="76" customFormat="1" ht="16.5" customHeight="1">
      <c r="A263" s="200"/>
      <c r="B263" s="349" t="s">
        <v>316</v>
      </c>
      <c r="C263" s="350"/>
      <c r="D263" s="350"/>
      <c r="E263" s="350"/>
      <c r="F263" s="350"/>
      <c r="G263" s="350"/>
      <c r="H263" s="350"/>
      <c r="I263" s="350"/>
      <c r="J263" s="350"/>
    </row>
    <row r="264" spans="1:10" s="76" customFormat="1" ht="15" hidden="1">
      <c r="A264" s="200"/>
      <c r="B264" s="350"/>
      <c r="C264" s="350"/>
      <c r="D264" s="350"/>
      <c r="E264" s="350"/>
      <c r="F264" s="350"/>
      <c r="G264" s="350"/>
      <c r="H264" s="350"/>
      <c r="I264" s="350"/>
      <c r="J264" s="350"/>
    </row>
    <row r="265" spans="1:10" s="76" customFormat="1" ht="15.75">
      <c r="A265" s="200"/>
      <c r="B265" s="200"/>
      <c r="C265" s="136"/>
      <c r="D265" s="200"/>
      <c r="E265" s="200"/>
      <c r="F265" s="200"/>
      <c r="G265" s="206"/>
      <c r="H265" s="206"/>
      <c r="I265" s="206"/>
      <c r="J265" s="206"/>
    </row>
    <row r="266" spans="1:10" s="76" customFormat="1" ht="19.5" customHeight="1">
      <c r="A266" s="200"/>
      <c r="B266" s="349" t="s">
        <v>317</v>
      </c>
      <c r="C266" s="350"/>
      <c r="D266" s="350"/>
      <c r="E266" s="350"/>
      <c r="F266" s="350"/>
      <c r="G266" s="350"/>
      <c r="H266" s="350"/>
      <c r="I266" s="350"/>
      <c r="J266" s="350"/>
    </row>
    <row r="267" spans="1:10" s="76" customFormat="1" ht="26.25" customHeight="1">
      <c r="A267" s="200"/>
      <c r="B267" s="350"/>
      <c r="C267" s="350"/>
      <c r="D267" s="350"/>
      <c r="E267" s="350"/>
      <c r="F267" s="350"/>
      <c r="G267" s="350"/>
      <c r="H267" s="350"/>
      <c r="I267" s="350"/>
      <c r="J267" s="350"/>
    </row>
    <row r="268" spans="1:10" s="76" customFormat="1" ht="15.75">
      <c r="A268" s="200"/>
      <c r="B268" s="200"/>
      <c r="C268" s="136"/>
      <c r="D268" s="200"/>
      <c r="E268" s="200"/>
      <c r="F268" s="200"/>
      <c r="G268" s="206"/>
      <c r="H268" s="206"/>
      <c r="I268" s="206"/>
      <c r="J268" s="206"/>
    </row>
    <row r="269" spans="1:10" s="76" customFormat="1" ht="19.5" customHeight="1">
      <c r="A269" s="200"/>
      <c r="B269" s="349" t="s">
        <v>318</v>
      </c>
      <c r="C269" s="350"/>
      <c r="D269" s="350"/>
      <c r="E269" s="350"/>
      <c r="F269" s="350"/>
      <c r="G269" s="350"/>
      <c r="H269" s="350"/>
      <c r="I269" s="350"/>
      <c r="J269" s="350"/>
    </row>
    <row r="270" spans="1:10" s="76" customFormat="1" ht="41.25" customHeight="1">
      <c r="A270" s="200"/>
      <c r="B270" s="350"/>
      <c r="C270" s="350"/>
      <c r="D270" s="350"/>
      <c r="E270" s="350"/>
      <c r="F270" s="350"/>
      <c r="G270" s="350"/>
      <c r="H270" s="350"/>
      <c r="I270" s="350"/>
      <c r="J270" s="350"/>
    </row>
    <row r="271" spans="1:10" s="76" customFormat="1" ht="15.75">
      <c r="A271" s="200"/>
      <c r="B271" s="200"/>
      <c r="C271" s="136"/>
      <c r="D271" s="200"/>
      <c r="E271" s="200"/>
      <c r="F271" s="200"/>
      <c r="G271" s="206"/>
      <c r="H271" s="206"/>
      <c r="I271" s="206"/>
      <c r="J271" s="206"/>
    </row>
    <row r="272" spans="1:10" s="76" customFormat="1" ht="15">
      <c r="A272" s="200"/>
      <c r="B272" s="349" t="s">
        <v>319</v>
      </c>
      <c r="C272" s="350"/>
      <c r="D272" s="350"/>
      <c r="E272" s="350"/>
      <c r="F272" s="350"/>
      <c r="G272" s="350"/>
      <c r="H272" s="350"/>
      <c r="I272" s="350"/>
      <c r="J272" s="350"/>
    </row>
    <row r="273" spans="1:10" s="76" customFormat="1" ht="15">
      <c r="A273" s="200"/>
      <c r="B273" s="350"/>
      <c r="C273" s="350"/>
      <c r="D273" s="350"/>
      <c r="E273" s="350"/>
      <c r="F273" s="350"/>
      <c r="G273" s="350"/>
      <c r="H273" s="350"/>
      <c r="I273" s="350"/>
      <c r="J273" s="350"/>
    </row>
    <row r="274" spans="1:10" s="76" customFormat="1" ht="15.75">
      <c r="A274" s="200"/>
      <c r="B274" s="208"/>
      <c r="C274" s="209"/>
      <c r="D274" s="208"/>
      <c r="E274" s="208"/>
      <c r="F274" s="208"/>
      <c r="G274" s="208"/>
      <c r="H274" s="208"/>
      <c r="I274" s="208"/>
      <c r="J274" s="208"/>
    </row>
    <row r="275" spans="1:10" s="76" customFormat="1" ht="15">
      <c r="A275" s="200"/>
      <c r="B275" s="349" t="s">
        <v>320</v>
      </c>
      <c r="C275" s="350"/>
      <c r="D275" s="350"/>
      <c r="E275" s="350"/>
      <c r="F275" s="350"/>
      <c r="G275" s="350"/>
      <c r="H275" s="350"/>
      <c r="I275" s="350"/>
      <c r="J275" s="350"/>
    </row>
    <row r="276" spans="1:10" s="76" customFormat="1" ht="32.25" customHeight="1">
      <c r="A276" s="200"/>
      <c r="B276" s="350"/>
      <c r="C276" s="350"/>
      <c r="D276" s="350"/>
      <c r="E276" s="350"/>
      <c r="F276" s="350"/>
      <c r="G276" s="350"/>
      <c r="H276" s="350"/>
      <c r="I276" s="350"/>
      <c r="J276" s="350"/>
    </row>
    <row r="277" spans="1:10" s="76" customFormat="1" ht="15.75">
      <c r="A277" s="200"/>
      <c r="B277" s="208"/>
      <c r="C277" s="209"/>
      <c r="D277" s="208"/>
      <c r="E277" s="208"/>
      <c r="F277" s="208"/>
      <c r="G277" s="208"/>
      <c r="H277" s="208"/>
      <c r="I277" s="208"/>
      <c r="J277" s="208"/>
    </row>
    <row r="278" spans="1:10" s="76" customFormat="1" ht="15.75">
      <c r="A278" s="200"/>
      <c r="B278" s="208" t="s">
        <v>321</v>
      </c>
      <c r="C278" s="209"/>
      <c r="D278" s="208"/>
      <c r="E278" s="208"/>
      <c r="F278" s="208"/>
      <c r="G278" s="208"/>
      <c r="H278" s="208"/>
      <c r="I278" s="208"/>
      <c r="J278" s="208"/>
    </row>
    <row r="279" spans="1:10" s="76" customFormat="1" ht="15.75">
      <c r="A279" s="200"/>
      <c r="B279" s="208"/>
      <c r="C279" s="209"/>
      <c r="D279" s="208"/>
      <c r="E279" s="208"/>
      <c r="F279" s="208"/>
      <c r="G279" s="208"/>
      <c r="H279" s="208"/>
      <c r="I279" s="208"/>
      <c r="J279" s="208"/>
    </row>
    <row r="280" spans="1:10" s="76" customFormat="1" ht="15.75">
      <c r="A280" s="200"/>
      <c r="B280" s="208" t="s">
        <v>322</v>
      </c>
      <c r="C280" s="209"/>
      <c r="D280" s="208"/>
      <c r="E280" s="208"/>
      <c r="F280" s="208"/>
      <c r="G280" s="208"/>
      <c r="H280" s="208"/>
      <c r="I280" s="208"/>
      <c r="J280" s="208"/>
    </row>
    <row r="281" spans="1:10" s="76" customFormat="1" ht="15.75">
      <c r="A281" s="200"/>
      <c r="B281" s="208"/>
      <c r="C281" s="209"/>
      <c r="D281" s="208"/>
      <c r="E281" s="208"/>
      <c r="F281" s="208"/>
      <c r="G281" s="208"/>
      <c r="H281" s="208"/>
      <c r="I281" s="208"/>
      <c r="J281" s="208"/>
    </row>
    <row r="282" spans="1:10" s="76" customFormat="1" ht="15">
      <c r="A282" s="200"/>
      <c r="B282" s="344" t="s">
        <v>332</v>
      </c>
      <c r="C282" s="345"/>
      <c r="D282" s="345"/>
      <c r="E282" s="345"/>
      <c r="F282" s="345"/>
      <c r="G282" s="345"/>
      <c r="H282" s="345"/>
      <c r="I282" s="345"/>
      <c r="J282" s="345"/>
    </row>
    <row r="283" spans="1:10" s="76" customFormat="1" ht="32.25" customHeight="1">
      <c r="A283" s="200"/>
      <c r="B283" s="345"/>
      <c r="C283" s="345"/>
      <c r="D283" s="345"/>
      <c r="E283" s="345"/>
      <c r="F283" s="345"/>
      <c r="G283" s="345"/>
      <c r="H283" s="345"/>
      <c r="I283" s="345"/>
      <c r="J283" s="345"/>
    </row>
    <row r="284" spans="1:10" s="104" customFormat="1" ht="15">
      <c r="A284" s="208"/>
      <c r="B284" s="122"/>
      <c r="C284" s="122"/>
      <c r="D284" s="122"/>
      <c r="E284" s="122"/>
      <c r="F284" s="122"/>
      <c r="G284" s="122"/>
      <c r="H284" s="122"/>
      <c r="I284" s="122"/>
      <c r="J284" s="122"/>
    </row>
    <row r="285" spans="1:10" s="76" customFormat="1" ht="15.75">
      <c r="A285" s="200"/>
      <c r="B285" s="208"/>
      <c r="C285" s="209"/>
      <c r="D285" s="208"/>
      <c r="E285" s="208"/>
      <c r="F285" s="208"/>
      <c r="G285" s="208"/>
      <c r="H285" s="208"/>
      <c r="I285" s="208"/>
      <c r="J285" s="208"/>
    </row>
    <row r="286" spans="1:10" s="76" customFormat="1" ht="15.75">
      <c r="A286" s="200"/>
      <c r="B286" s="201" t="s">
        <v>323</v>
      </c>
      <c r="C286" s="209"/>
      <c r="D286" s="208"/>
      <c r="E286" s="200"/>
      <c r="F286" s="200"/>
      <c r="G286" s="200"/>
      <c r="H286" s="200"/>
      <c r="I286" s="200"/>
      <c r="J286" s="200"/>
    </row>
    <row r="287" spans="1:10" s="76" customFormat="1" ht="15.75">
      <c r="A287" s="200"/>
      <c r="B287" s="208"/>
      <c r="C287" s="209"/>
      <c r="D287" s="208"/>
      <c r="E287" s="200"/>
      <c r="F287" s="200"/>
      <c r="G287" s="200"/>
      <c r="H287" s="200"/>
      <c r="I287" s="200"/>
      <c r="J287" s="200"/>
    </row>
    <row r="288" spans="1:10" s="76" customFormat="1" ht="20.25" customHeight="1">
      <c r="A288" s="200"/>
      <c r="B288" s="349" t="s">
        <v>324</v>
      </c>
      <c r="C288" s="350"/>
      <c r="D288" s="350"/>
      <c r="E288" s="350"/>
      <c r="F288" s="350"/>
      <c r="G288" s="350"/>
      <c r="H288" s="350"/>
      <c r="I288" s="350"/>
      <c r="J288" s="350"/>
    </row>
    <row r="289" spans="1:10" s="76" customFormat="1" ht="56.25" customHeight="1">
      <c r="A289" s="200"/>
      <c r="B289" s="350"/>
      <c r="C289" s="350"/>
      <c r="D289" s="350"/>
      <c r="E289" s="350"/>
      <c r="F289" s="350"/>
      <c r="G289" s="350"/>
      <c r="H289" s="350"/>
      <c r="I289" s="350"/>
      <c r="J289" s="350"/>
    </row>
    <row r="290" spans="1:10" s="76" customFormat="1" ht="15.75">
      <c r="A290" s="200"/>
      <c r="B290" s="208"/>
      <c r="C290" s="209"/>
      <c r="D290" s="208"/>
      <c r="E290" s="200"/>
      <c r="F290" s="200"/>
      <c r="G290" s="200"/>
      <c r="H290" s="200"/>
      <c r="I290" s="200"/>
      <c r="J290" s="200"/>
    </row>
    <row r="291" spans="1:10" s="76" customFormat="1" ht="15.75">
      <c r="A291" s="200"/>
      <c r="B291" s="208"/>
      <c r="C291" s="209"/>
      <c r="D291" s="208"/>
      <c r="E291" s="200"/>
      <c r="F291" s="200"/>
      <c r="G291" s="200"/>
      <c r="H291" s="200"/>
      <c r="I291" s="200"/>
      <c r="J291" s="200"/>
    </row>
    <row r="292" spans="1:3" ht="15.75">
      <c r="A292" s="118" t="s">
        <v>134</v>
      </c>
      <c r="B292" s="119" t="s">
        <v>77</v>
      </c>
      <c r="C292" s="119"/>
    </row>
    <row r="293" spans="1:3" ht="15.75">
      <c r="A293" s="118"/>
      <c r="B293" s="119"/>
      <c r="C293" s="119"/>
    </row>
    <row r="294" spans="2:9" ht="15.75">
      <c r="B294" s="210" t="s">
        <v>325</v>
      </c>
      <c r="C294" s="147"/>
      <c r="D294" s="140"/>
      <c r="E294" s="140"/>
      <c r="F294" s="140"/>
      <c r="G294" s="140"/>
      <c r="H294" s="140"/>
      <c r="I294" s="140"/>
    </row>
    <row r="295" spans="1:3" ht="15.75">
      <c r="A295" s="118"/>
      <c r="B295" s="119"/>
      <c r="C295" s="119"/>
    </row>
    <row r="296" spans="1:9" ht="15.75">
      <c r="A296" s="138"/>
      <c r="B296" s="138"/>
      <c r="C296" s="211"/>
      <c r="D296" s="197"/>
      <c r="E296" s="197"/>
      <c r="G296" s="212" t="s">
        <v>72</v>
      </c>
      <c r="H296" s="139"/>
      <c r="I296" s="139"/>
    </row>
    <row r="297" spans="1:9" ht="15">
      <c r="A297" s="138"/>
      <c r="B297" s="138"/>
      <c r="C297" s="213" t="s">
        <v>326</v>
      </c>
      <c r="D297" s="197"/>
      <c r="E297" s="197"/>
      <c r="G297" s="188"/>
      <c r="H297" s="188"/>
      <c r="I297" s="188"/>
    </row>
    <row r="298" spans="1:9" ht="15">
      <c r="A298" s="138"/>
      <c r="B298" s="138"/>
      <c r="C298" s="214" t="s">
        <v>160</v>
      </c>
      <c r="D298" s="197"/>
      <c r="E298" s="197"/>
      <c r="G298" s="188"/>
      <c r="H298" s="188"/>
      <c r="I298" s="188"/>
    </row>
    <row r="299" spans="1:10" s="11" customFormat="1" ht="15">
      <c r="A299" s="113"/>
      <c r="B299" s="113"/>
      <c r="C299" s="140"/>
      <c r="D299" s="215" t="s">
        <v>97</v>
      </c>
      <c r="E299" s="194"/>
      <c r="F299" s="140"/>
      <c r="G299" s="194">
        <v>17463</v>
      </c>
      <c r="H299" s="194"/>
      <c r="I299" s="194"/>
      <c r="J299" s="140"/>
    </row>
    <row r="300" spans="1:10" s="11" customFormat="1" ht="15">
      <c r="A300" s="113"/>
      <c r="B300" s="113"/>
      <c r="C300" s="140"/>
      <c r="D300" s="216" t="s">
        <v>206</v>
      </c>
      <c r="E300" s="194"/>
      <c r="F300" s="140"/>
      <c r="G300" s="194">
        <f>1432+3436</f>
        <v>4868</v>
      </c>
      <c r="H300" s="194"/>
      <c r="I300" s="194"/>
      <c r="J300" s="140"/>
    </row>
    <row r="301" spans="1:10" s="11" customFormat="1" ht="15">
      <c r="A301" s="113"/>
      <c r="B301" s="113"/>
      <c r="C301" s="140"/>
      <c r="D301" s="215" t="s">
        <v>207</v>
      </c>
      <c r="E301" s="194"/>
      <c r="F301" s="140"/>
      <c r="G301" s="193">
        <f>7325+38256+3000+731</f>
        <v>49312</v>
      </c>
      <c r="H301" s="194"/>
      <c r="I301" s="194"/>
      <c r="J301" s="140"/>
    </row>
    <row r="302" spans="1:10" s="11" customFormat="1" ht="15">
      <c r="A302" s="113"/>
      <c r="B302" s="113"/>
      <c r="C302" s="140"/>
      <c r="D302" s="215"/>
      <c r="E302" s="194"/>
      <c r="F302" s="140"/>
      <c r="G302" s="194">
        <f>SUM(G299:G301)</f>
        <v>71643</v>
      </c>
      <c r="H302" s="194"/>
      <c r="I302" s="194"/>
      <c r="J302" s="140"/>
    </row>
    <row r="303" spans="1:10" s="11" customFormat="1" ht="15">
      <c r="A303" s="113"/>
      <c r="B303" s="113"/>
      <c r="C303" s="217" t="s">
        <v>161</v>
      </c>
      <c r="D303" s="215"/>
      <c r="E303" s="194"/>
      <c r="F303" s="140"/>
      <c r="G303" s="194"/>
      <c r="H303" s="194"/>
      <c r="I303" s="194"/>
      <c r="J303" s="140"/>
    </row>
    <row r="304" spans="1:10" s="11" customFormat="1" ht="15">
      <c r="A304" s="113"/>
      <c r="B304" s="113"/>
      <c r="C304" s="217"/>
      <c r="D304" s="216" t="s">
        <v>327</v>
      </c>
      <c r="E304" s="194"/>
      <c r="F304" s="140"/>
      <c r="G304" s="194">
        <v>25000</v>
      </c>
      <c r="H304" s="194"/>
      <c r="I304" s="194"/>
      <c r="J304" s="140"/>
    </row>
    <row r="305" spans="1:10" s="11" customFormat="1" ht="15.75" customHeight="1">
      <c r="A305" s="113"/>
      <c r="B305" s="113"/>
      <c r="C305" s="218"/>
      <c r="D305" s="215"/>
      <c r="E305" s="194"/>
      <c r="F305" s="140"/>
      <c r="G305" s="219">
        <f>SUM(G302:G304)</f>
        <v>96643</v>
      </c>
      <c r="H305" s="194"/>
      <c r="I305" s="194"/>
      <c r="J305" s="140"/>
    </row>
    <row r="306" spans="1:10" s="11" customFormat="1" ht="15">
      <c r="A306" s="113"/>
      <c r="B306" s="113"/>
      <c r="C306" s="215"/>
      <c r="D306" s="215"/>
      <c r="E306" s="215"/>
      <c r="F306" s="140"/>
      <c r="G306" s="215"/>
      <c r="H306" s="215"/>
      <c r="I306" s="215"/>
      <c r="J306" s="140"/>
    </row>
    <row r="307" spans="1:10" s="11" customFormat="1" ht="15">
      <c r="A307" s="140"/>
      <c r="B307" s="113"/>
      <c r="C307" s="220" t="s">
        <v>328</v>
      </c>
      <c r="D307" s="215"/>
      <c r="E307" s="221"/>
      <c r="F307" s="140"/>
      <c r="G307" s="221"/>
      <c r="H307" s="221"/>
      <c r="I307" s="221"/>
      <c r="J307" s="140"/>
    </row>
    <row r="308" spans="1:10" s="11" customFormat="1" ht="15">
      <c r="A308" s="140"/>
      <c r="B308" s="113"/>
      <c r="C308" s="217" t="s">
        <v>160</v>
      </c>
      <c r="D308" s="215"/>
      <c r="E308" s="221"/>
      <c r="F308" s="140"/>
      <c r="G308" s="221"/>
      <c r="H308" s="221"/>
      <c r="I308" s="221"/>
      <c r="J308" s="140"/>
    </row>
    <row r="309" spans="1:10" s="11" customFormat="1" ht="15">
      <c r="A309" s="140"/>
      <c r="B309" s="113"/>
      <c r="C309" s="140"/>
      <c r="D309" s="216" t="s">
        <v>206</v>
      </c>
      <c r="E309" s="221"/>
      <c r="F309" s="140"/>
      <c r="G309" s="194">
        <f>1603+1354</f>
        <v>2957</v>
      </c>
      <c r="H309" s="194"/>
      <c r="I309" s="194"/>
      <c r="J309" s="140"/>
    </row>
    <row r="310" spans="1:10" s="11" customFormat="1" ht="15">
      <c r="A310" s="113"/>
      <c r="B310" s="113"/>
      <c r="C310" s="140"/>
      <c r="D310" s="215" t="s">
        <v>208</v>
      </c>
      <c r="E310" s="194"/>
      <c r="F310" s="140"/>
      <c r="G310" s="193">
        <v>2731</v>
      </c>
      <c r="H310" s="194"/>
      <c r="I310" s="194"/>
      <c r="J310" s="140"/>
    </row>
    <row r="311" spans="1:10" s="11" customFormat="1" ht="15">
      <c r="A311" s="113"/>
      <c r="B311" s="113"/>
      <c r="C311" s="140"/>
      <c r="D311" s="215"/>
      <c r="E311" s="194"/>
      <c r="F311" s="140"/>
      <c r="G311" s="194">
        <f>SUM(G309:G310)</f>
        <v>5688</v>
      </c>
      <c r="H311" s="194"/>
      <c r="I311" s="194"/>
      <c r="J311" s="140"/>
    </row>
    <row r="312" spans="1:10" s="11" customFormat="1" ht="15">
      <c r="A312" s="113"/>
      <c r="B312" s="113"/>
      <c r="C312" s="217" t="s">
        <v>161</v>
      </c>
      <c r="D312" s="215"/>
      <c r="E312" s="194"/>
      <c r="F312" s="140"/>
      <c r="G312" s="194"/>
      <c r="H312" s="194"/>
      <c r="I312" s="194"/>
      <c r="J312" s="140"/>
    </row>
    <row r="313" spans="1:10" s="11" customFormat="1" ht="15">
      <c r="A313" s="113"/>
      <c r="B313" s="113"/>
      <c r="C313" s="217"/>
      <c r="D313" s="215" t="s">
        <v>329</v>
      </c>
      <c r="E313" s="194"/>
      <c r="F313" s="140"/>
      <c r="G313" s="194">
        <v>15000</v>
      </c>
      <c r="H313" s="194"/>
      <c r="I313" s="194"/>
      <c r="J313" s="140"/>
    </row>
    <row r="314" spans="1:10" s="11" customFormat="1" ht="15">
      <c r="A314" s="113"/>
      <c r="B314" s="113"/>
      <c r="C314" s="217"/>
      <c r="D314" s="216" t="s">
        <v>330</v>
      </c>
      <c r="E314" s="194"/>
      <c r="F314" s="140"/>
      <c r="G314" s="193">
        <v>70000</v>
      </c>
      <c r="H314" s="194"/>
      <c r="I314" s="194"/>
      <c r="J314" s="140"/>
    </row>
    <row r="315" spans="1:10" s="11" customFormat="1" ht="15">
      <c r="A315" s="113"/>
      <c r="B315" s="113"/>
      <c r="C315" s="140"/>
      <c r="D315" s="215"/>
      <c r="E315" s="194"/>
      <c r="F315" s="140"/>
      <c r="G315" s="193">
        <f>SUM(G311:G314)</f>
        <v>90688</v>
      </c>
      <c r="H315" s="194"/>
      <c r="I315" s="194"/>
      <c r="J315" s="140"/>
    </row>
    <row r="316" spans="1:9" ht="15">
      <c r="A316" s="138"/>
      <c r="B316" s="138"/>
      <c r="C316" s="211"/>
      <c r="D316" s="197"/>
      <c r="E316" s="196"/>
      <c r="G316" s="194"/>
      <c r="H316" s="196"/>
      <c r="I316" s="196"/>
    </row>
    <row r="317" spans="1:9" ht="16.5" thickBot="1">
      <c r="A317" s="138"/>
      <c r="B317" s="138"/>
      <c r="C317" s="119" t="s">
        <v>78</v>
      </c>
      <c r="G317" s="222">
        <f>+G305+G315</f>
        <v>187331</v>
      </c>
      <c r="H317" s="223"/>
      <c r="I317" s="223"/>
    </row>
    <row r="318" spans="1:9" ht="15.75">
      <c r="A318" s="138"/>
      <c r="B318" s="138"/>
      <c r="C318" s="119"/>
      <c r="G318" s="223"/>
      <c r="H318" s="223"/>
      <c r="I318" s="223"/>
    </row>
    <row r="319" spans="1:6" ht="15">
      <c r="A319" s="138"/>
      <c r="B319" s="138"/>
      <c r="C319" s="138"/>
      <c r="F319" s="223"/>
    </row>
    <row r="320" spans="1:3" ht="15.75">
      <c r="A320" s="134" t="s">
        <v>135</v>
      </c>
      <c r="B320" s="119" t="s">
        <v>79</v>
      </c>
      <c r="C320" s="119"/>
    </row>
    <row r="321" spans="1:3" ht="15.75">
      <c r="A321" s="118"/>
      <c r="B321" s="119"/>
      <c r="C321" s="119"/>
    </row>
    <row r="322" spans="2:10" ht="30" customHeight="1">
      <c r="B322" s="351" t="s">
        <v>331</v>
      </c>
      <c r="C322" s="355"/>
      <c r="D322" s="355"/>
      <c r="E322" s="355"/>
      <c r="F322" s="355"/>
      <c r="G322" s="355"/>
      <c r="H322" s="355"/>
      <c r="I322" s="355"/>
      <c r="J322" s="355"/>
    </row>
    <row r="323" ht="15.75">
      <c r="A323" s="118"/>
    </row>
    <row r="324" ht="15.75">
      <c r="C324" s="119"/>
    </row>
    <row r="325" spans="1:3" ht="15.75">
      <c r="A325" s="134" t="s">
        <v>136</v>
      </c>
      <c r="B325" s="119" t="s">
        <v>80</v>
      </c>
      <c r="C325" s="119"/>
    </row>
    <row r="326" spans="1:3" ht="15.75">
      <c r="A326" s="134"/>
      <c r="B326" s="119"/>
      <c r="C326" s="119"/>
    </row>
    <row r="327" spans="2:10" ht="14.25" customHeight="1">
      <c r="B327" s="349" t="s">
        <v>344</v>
      </c>
      <c r="C327" s="349"/>
      <c r="D327" s="349"/>
      <c r="E327" s="349"/>
      <c r="F327" s="349"/>
      <c r="G327" s="349"/>
      <c r="H327" s="349"/>
      <c r="I327" s="349"/>
      <c r="J327" s="349"/>
    </row>
    <row r="329" ht="15">
      <c r="A329" s="138"/>
    </row>
    <row r="330" spans="1:3" ht="15.75">
      <c r="A330" s="134" t="s">
        <v>137</v>
      </c>
      <c r="B330" s="119" t="s">
        <v>63</v>
      </c>
      <c r="C330" s="119"/>
    </row>
    <row r="332" spans="2:10" ht="134.25" customHeight="1">
      <c r="B332" s="351" t="s">
        <v>350</v>
      </c>
      <c r="C332" s="352"/>
      <c r="D332" s="352"/>
      <c r="E332" s="352"/>
      <c r="F332" s="352"/>
      <c r="G332" s="352"/>
      <c r="H332" s="352"/>
      <c r="I332" s="352"/>
      <c r="J332" s="352"/>
    </row>
    <row r="333" spans="2:10" ht="15">
      <c r="B333" s="121"/>
      <c r="C333" s="121"/>
      <c r="D333" s="121"/>
      <c r="E333" s="121"/>
      <c r="F333" s="121"/>
      <c r="G333" s="121"/>
      <c r="H333" s="121"/>
      <c r="I333" s="121"/>
      <c r="J333" s="121"/>
    </row>
    <row r="334" spans="2:10" ht="15" customHeight="1">
      <c r="B334" s="361" t="s">
        <v>351</v>
      </c>
      <c r="C334" s="361"/>
      <c r="D334" s="361"/>
      <c r="E334" s="361"/>
      <c r="F334" s="361"/>
      <c r="G334" s="361"/>
      <c r="H334" s="361"/>
      <c r="I334" s="361"/>
      <c r="J334" s="361"/>
    </row>
    <row r="335" spans="2:10" ht="15">
      <c r="B335" s="121"/>
      <c r="C335" s="121"/>
      <c r="D335" s="121"/>
      <c r="E335" s="121"/>
      <c r="F335" s="121"/>
      <c r="G335" s="121"/>
      <c r="H335" s="121"/>
      <c r="I335" s="121"/>
      <c r="J335" s="121"/>
    </row>
    <row r="337" spans="1:2" ht="15.75">
      <c r="A337" s="118" t="s">
        <v>138</v>
      </c>
      <c r="B337" s="119" t="s">
        <v>140</v>
      </c>
    </row>
    <row r="338" spans="1:2" ht="15.75">
      <c r="A338" s="118"/>
      <c r="B338" s="119"/>
    </row>
    <row r="339" spans="1:10" ht="16.5" thickBot="1">
      <c r="A339" s="138"/>
      <c r="F339" s="346" t="s">
        <v>69</v>
      </c>
      <c r="G339" s="359"/>
      <c r="H339" s="166"/>
      <c r="I339" s="346" t="s">
        <v>157</v>
      </c>
      <c r="J339" s="346"/>
    </row>
    <row r="340" spans="1:10" ht="15">
      <c r="A340" s="138"/>
      <c r="F340" s="137"/>
      <c r="G340" s="137"/>
      <c r="H340" s="137"/>
      <c r="I340" s="137"/>
      <c r="J340" s="137"/>
    </row>
    <row r="341" spans="1:10" ht="15.75">
      <c r="A341" s="138"/>
      <c r="F341" s="189" t="s">
        <v>71</v>
      </c>
      <c r="G341" s="190" t="s">
        <v>71</v>
      </c>
      <c r="H341" s="191"/>
      <c r="I341" s="189" t="s">
        <v>210</v>
      </c>
      <c r="J341" s="190" t="s">
        <v>210</v>
      </c>
    </row>
    <row r="342" spans="1:10" ht="15.75">
      <c r="A342" s="138"/>
      <c r="F342" s="189" t="s">
        <v>209</v>
      </c>
      <c r="G342" s="190" t="s">
        <v>209</v>
      </c>
      <c r="H342" s="191"/>
      <c r="I342" s="189" t="s">
        <v>209</v>
      </c>
      <c r="J342" s="190" t="s">
        <v>209</v>
      </c>
    </row>
    <row r="343" spans="1:10" ht="15.75">
      <c r="A343" s="138"/>
      <c r="F343" s="189" t="s">
        <v>310</v>
      </c>
      <c r="G343" s="190" t="s">
        <v>311</v>
      </c>
      <c r="H343" s="191"/>
      <c r="I343" s="189" t="s">
        <v>310</v>
      </c>
      <c r="J343" s="190" t="s">
        <v>311</v>
      </c>
    </row>
    <row r="344" spans="1:10" ht="15.75">
      <c r="A344" s="138"/>
      <c r="B344" s="360"/>
      <c r="C344" s="360"/>
      <c r="D344" s="360"/>
      <c r="F344" s="140"/>
      <c r="G344" s="140"/>
      <c r="H344" s="140"/>
      <c r="I344" s="140"/>
      <c r="J344" s="192" t="s">
        <v>312</v>
      </c>
    </row>
    <row r="345" spans="2:10" ht="15">
      <c r="B345" s="138" t="s">
        <v>6</v>
      </c>
      <c r="F345" s="144">
        <f>+'P&amp;L'!B37</f>
        <v>6274</v>
      </c>
      <c r="G345" s="144">
        <v>2741</v>
      </c>
      <c r="H345" s="144"/>
      <c r="I345" s="144">
        <f>+'P&amp;L'!F37</f>
        <v>29115</v>
      </c>
      <c r="J345" s="225">
        <v>18405</v>
      </c>
    </row>
    <row r="346" spans="1:10" ht="15">
      <c r="A346" s="138"/>
      <c r="B346" s="120" t="s">
        <v>267</v>
      </c>
      <c r="F346" s="144"/>
      <c r="G346" s="144"/>
      <c r="H346" s="144"/>
      <c r="I346" s="226"/>
      <c r="J346" s="227"/>
    </row>
    <row r="347" spans="1:10" ht="15">
      <c r="A347" s="138"/>
      <c r="F347" s="144"/>
      <c r="G347" s="144"/>
      <c r="H347" s="144"/>
      <c r="I347" s="226"/>
      <c r="J347" s="227"/>
    </row>
    <row r="348" spans="1:10" ht="15">
      <c r="A348" s="138"/>
      <c r="B348" s="138" t="s">
        <v>7</v>
      </c>
      <c r="F348" s="144">
        <v>410352</v>
      </c>
      <c r="G348" s="144">
        <v>117243</v>
      </c>
      <c r="H348" s="144"/>
      <c r="I348" s="144">
        <v>246179</v>
      </c>
      <c r="J348" s="225">
        <v>116607</v>
      </c>
    </row>
    <row r="349" spans="1:10" ht="15">
      <c r="A349" s="138"/>
      <c r="B349" s="120" t="s">
        <v>8</v>
      </c>
      <c r="F349" s="226"/>
      <c r="G349" s="226"/>
      <c r="H349" s="226"/>
      <c r="I349" s="226"/>
      <c r="J349" s="227"/>
    </row>
    <row r="350" spans="1:10" ht="15">
      <c r="A350" s="138"/>
      <c r="F350" s="226"/>
      <c r="G350" s="226"/>
      <c r="H350" s="226"/>
      <c r="I350" s="226"/>
      <c r="J350" s="227"/>
    </row>
    <row r="351" spans="1:10" ht="15.75" thickBot="1">
      <c r="A351" s="138"/>
      <c r="B351" s="120" t="s">
        <v>81</v>
      </c>
      <c r="F351" s="228">
        <f>F345/F348*100</f>
        <v>1.528931259016649</v>
      </c>
      <c r="G351" s="228">
        <f>G345/G348*100</f>
        <v>2.3378794469605864</v>
      </c>
      <c r="H351" s="229"/>
      <c r="I351" s="228">
        <f>I345/I348*100</f>
        <v>11.826760202941761</v>
      </c>
      <c r="J351" s="228">
        <f>J345/J348*100</f>
        <v>15.783786565129024</v>
      </c>
    </row>
    <row r="352" spans="1:10" ht="15.75" thickTop="1">
      <c r="A352" s="138"/>
      <c r="F352" s="215"/>
      <c r="G352" s="230"/>
      <c r="H352" s="230"/>
      <c r="I352" s="230"/>
      <c r="J352" s="231"/>
    </row>
    <row r="353" spans="1:10" ht="15">
      <c r="A353" s="138"/>
      <c r="B353" s="133"/>
      <c r="C353" s="133"/>
      <c r="D353" s="133"/>
      <c r="E353" s="133"/>
      <c r="F353" s="232"/>
      <c r="G353" s="232"/>
      <c r="H353" s="232"/>
      <c r="I353" s="232"/>
      <c r="J353" s="232"/>
    </row>
    <row r="354" spans="1:10" ht="15">
      <c r="A354" s="138"/>
      <c r="G354" s="233"/>
      <c r="H354" s="233"/>
      <c r="I354" s="233"/>
      <c r="J354" s="233"/>
    </row>
    <row r="355" spans="1:10" ht="15">
      <c r="A355" s="138"/>
      <c r="G355" s="233"/>
      <c r="H355" s="233"/>
      <c r="I355" s="233"/>
      <c r="J355" s="233"/>
    </row>
    <row r="356" spans="1:10" ht="15">
      <c r="A356" s="138"/>
      <c r="G356" s="233"/>
      <c r="H356" s="233"/>
      <c r="I356" s="233"/>
      <c r="J356" s="233"/>
    </row>
    <row r="357" spans="1:10" ht="15">
      <c r="A357" s="138"/>
      <c r="G357" s="233"/>
      <c r="H357" s="233"/>
      <c r="I357" s="233"/>
      <c r="J357" s="233"/>
    </row>
    <row r="358" spans="1:10" ht="15.75">
      <c r="A358" s="111" t="s">
        <v>139</v>
      </c>
      <c r="G358" s="233"/>
      <c r="H358" s="233"/>
      <c r="I358" s="233"/>
      <c r="J358" s="233"/>
    </row>
    <row r="359" spans="1:10" ht="15">
      <c r="A359" s="138"/>
      <c r="G359" s="233"/>
      <c r="H359" s="233"/>
      <c r="I359" s="233"/>
      <c r="J359" s="233"/>
    </row>
    <row r="360" spans="1:10" ht="15">
      <c r="A360" s="138"/>
      <c r="G360" s="233"/>
      <c r="H360" s="233"/>
      <c r="I360" s="233"/>
      <c r="J360" s="233"/>
    </row>
    <row r="361" spans="1:3" ht="15.75">
      <c r="A361" s="119" t="s">
        <v>178</v>
      </c>
      <c r="B361" s="138"/>
      <c r="C361" s="138"/>
    </row>
    <row r="362" spans="1:3" ht="15">
      <c r="A362" s="120" t="s">
        <v>179</v>
      </c>
      <c r="B362" s="138"/>
      <c r="C362" s="138"/>
    </row>
    <row r="363" spans="2:3" ht="15">
      <c r="B363" s="138"/>
      <c r="C363" s="138"/>
    </row>
    <row r="364" spans="1:3" ht="15">
      <c r="A364" s="357" t="s">
        <v>247</v>
      </c>
      <c r="B364" s="358"/>
      <c r="C364" s="358"/>
    </row>
    <row r="365" spans="1:3" ht="15">
      <c r="A365" s="120" t="s">
        <v>215</v>
      </c>
      <c r="B365" s="138"/>
      <c r="C365" s="138"/>
    </row>
    <row r="366" spans="1:3" ht="15">
      <c r="A366" s="138"/>
      <c r="B366" s="138"/>
      <c r="C366" s="138"/>
    </row>
    <row r="367" spans="1:3" ht="15">
      <c r="A367" s="138"/>
      <c r="B367" s="138"/>
      <c r="C367" s="138"/>
    </row>
    <row r="368" spans="1:3" ht="15">
      <c r="A368" s="138"/>
      <c r="B368" s="138"/>
      <c r="C368" s="138"/>
    </row>
    <row r="369" spans="1:3" ht="15">
      <c r="A369" s="138"/>
      <c r="B369" s="138"/>
      <c r="C369" s="138"/>
    </row>
    <row r="370" spans="1:3" ht="15">
      <c r="A370" s="138"/>
      <c r="B370" s="138"/>
      <c r="C370" s="138"/>
    </row>
    <row r="371" spans="1:3" ht="15">
      <c r="A371" s="138"/>
      <c r="B371" s="138"/>
      <c r="C371" s="138"/>
    </row>
    <row r="372" spans="1:3" ht="15">
      <c r="A372" s="138"/>
      <c r="B372" s="138"/>
      <c r="C372" s="138"/>
    </row>
    <row r="373" spans="1:3" ht="15">
      <c r="A373" s="138"/>
      <c r="B373" s="138"/>
      <c r="C373" s="138"/>
    </row>
    <row r="374" spans="1:3" ht="15">
      <c r="A374" s="138"/>
      <c r="B374" s="138"/>
      <c r="C374" s="138"/>
    </row>
    <row r="375" spans="1:3" ht="15">
      <c r="A375" s="138"/>
      <c r="B375" s="138"/>
      <c r="C375" s="138"/>
    </row>
    <row r="376" spans="1:3" ht="15">
      <c r="A376" s="138"/>
      <c r="B376" s="138"/>
      <c r="C376" s="138"/>
    </row>
    <row r="377" spans="1:3" ht="15">
      <c r="A377" s="138"/>
      <c r="B377" s="138"/>
      <c r="C377" s="138"/>
    </row>
    <row r="378" spans="1:3" ht="15">
      <c r="A378" s="138"/>
      <c r="B378" s="138"/>
      <c r="C378" s="138"/>
    </row>
    <row r="379" spans="1:3" ht="15">
      <c r="A379" s="138"/>
      <c r="B379" s="138"/>
      <c r="C379" s="138"/>
    </row>
    <row r="380" spans="1:3" ht="15">
      <c r="A380" s="138"/>
      <c r="B380" s="138"/>
      <c r="C380" s="138"/>
    </row>
    <row r="381" spans="1:3" ht="15">
      <c r="A381" s="138"/>
      <c r="B381" s="138"/>
      <c r="C381" s="138"/>
    </row>
    <row r="382" spans="1:3" ht="15">
      <c r="A382" s="138"/>
      <c r="B382" s="138"/>
      <c r="C382" s="138"/>
    </row>
    <row r="383" spans="1:3" ht="15">
      <c r="A383" s="138"/>
      <c r="B383" s="138"/>
      <c r="C383" s="138"/>
    </row>
    <row r="384" spans="1:3" ht="15">
      <c r="A384" s="138"/>
      <c r="B384" s="138"/>
      <c r="C384" s="138"/>
    </row>
    <row r="385" spans="1:3" ht="15">
      <c r="A385" s="138"/>
      <c r="B385" s="138"/>
      <c r="C385" s="138"/>
    </row>
    <row r="386" spans="1:3" ht="15">
      <c r="A386" s="138"/>
      <c r="B386" s="138"/>
      <c r="C386" s="138"/>
    </row>
    <row r="387" spans="1:3" ht="15">
      <c r="A387" s="138"/>
      <c r="B387" s="138"/>
      <c r="C387" s="138"/>
    </row>
  </sheetData>
  <mergeCells count="49">
    <mergeCell ref="B334:J334"/>
    <mergeCell ref="B93:J94"/>
    <mergeCell ref="B161:J161"/>
    <mergeCell ref="G175:H175"/>
    <mergeCell ref="B144:J145"/>
    <mergeCell ref="B96:J97"/>
    <mergeCell ref="B102:J102"/>
    <mergeCell ref="B170:J170"/>
    <mergeCell ref="B152:J153"/>
    <mergeCell ref="B158:J159"/>
    <mergeCell ref="B162:J162"/>
    <mergeCell ref="B14:J16"/>
    <mergeCell ref="B72:J72"/>
    <mergeCell ref="B78:J78"/>
    <mergeCell ref="B18:J20"/>
    <mergeCell ref="B28:J30"/>
    <mergeCell ref="B45:J47"/>
    <mergeCell ref="B24:J26"/>
    <mergeCell ref="B73:J73"/>
    <mergeCell ref="B254:J255"/>
    <mergeCell ref="A364:C364"/>
    <mergeCell ref="B327:J327"/>
    <mergeCell ref="I339:J339"/>
    <mergeCell ref="F339:G339"/>
    <mergeCell ref="B344:D344"/>
    <mergeCell ref="B257:J258"/>
    <mergeCell ref="B260:J261"/>
    <mergeCell ref="B263:J264"/>
    <mergeCell ref="B266:J267"/>
    <mergeCell ref="B192:J193"/>
    <mergeCell ref="B288:J289"/>
    <mergeCell ref="B332:J332"/>
    <mergeCell ref="C229:J229"/>
    <mergeCell ref="B217:J218"/>
    <mergeCell ref="B322:J322"/>
    <mergeCell ref="B239:J240"/>
    <mergeCell ref="B272:J273"/>
    <mergeCell ref="B275:J276"/>
    <mergeCell ref="B269:J270"/>
    <mergeCell ref="B282:J283"/>
    <mergeCell ref="E118:J118"/>
    <mergeCell ref="I205:J205"/>
    <mergeCell ref="G177:H177"/>
    <mergeCell ref="F205:G205"/>
    <mergeCell ref="B189:J190"/>
    <mergeCell ref="B195:J196"/>
    <mergeCell ref="B201:J201"/>
    <mergeCell ref="B138:J139"/>
    <mergeCell ref="B135:J136"/>
  </mergeCells>
  <printOptions/>
  <pageMargins left="0.92" right="0.16" top="0.48" bottom="0.39" header="0.45" footer="0.39"/>
  <pageSetup horizontalDpi="600" verticalDpi="600" orientation="portrait" paperSize="9" scale="68" r:id="rId2"/>
  <headerFooter alignWithMargins="0">
    <oddFooter>&amp;C&amp;P</oddFooter>
  </headerFooter>
  <rowBreaks count="6" manualBreakCount="6">
    <brk id="68" max="9" man="1"/>
    <brk id="104" max="9" man="1"/>
    <brk id="163" max="9" man="1"/>
    <brk id="224" max="9" man="1"/>
    <brk id="283" max="9" man="1"/>
    <brk id="336"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4:M273"/>
  <sheetViews>
    <sheetView zoomScale="75" zoomScaleNormal="75" workbookViewId="0" topLeftCell="A1">
      <selection activeCell="A8" sqref="A8"/>
    </sheetView>
  </sheetViews>
  <sheetFormatPr defaultColWidth="9.140625" defaultRowHeight="12.75"/>
  <cols>
    <col min="1" max="1" width="36.00390625" style="140" customWidth="1"/>
    <col min="2" max="2" width="17.57421875" style="140" customWidth="1"/>
    <col min="3" max="3" width="1.7109375" style="140" customWidth="1"/>
    <col min="4" max="4" width="17.57421875" style="140" customWidth="1"/>
    <col min="5" max="5" width="1.7109375" style="140" customWidth="1"/>
    <col min="6" max="6" width="17.57421875" style="140" customWidth="1"/>
    <col min="7" max="7" width="1.8515625" style="140" customWidth="1"/>
    <col min="8" max="8" width="15.57421875" style="140" customWidth="1"/>
    <col min="9" max="9" width="1.7109375" style="9" customWidth="1"/>
    <col min="10" max="16384" width="9.140625" style="11" customWidth="1"/>
  </cols>
  <sheetData>
    <row r="4" spans="1:9" ht="15.75">
      <c r="A4" s="111" t="s">
        <v>0</v>
      </c>
      <c r="D4" s="234"/>
      <c r="E4" s="234"/>
      <c r="F4" s="234"/>
      <c r="G4" s="234"/>
      <c r="H4" s="234"/>
      <c r="I4" s="10"/>
    </row>
    <row r="5" spans="1:9" ht="15">
      <c r="A5" s="113"/>
      <c r="B5" s="234"/>
      <c r="C5" s="234"/>
      <c r="D5" s="234"/>
      <c r="E5" s="234"/>
      <c r="F5" s="234"/>
      <c r="G5" s="234"/>
      <c r="H5" s="148"/>
      <c r="I5" s="10"/>
    </row>
    <row r="6" ht="15.75">
      <c r="A6" s="111" t="str">
        <f>+'Notes-pg 7'!A5</f>
        <v>QUARTERLY REPORT FOR THE FOURTH QUARTER ENDED 31 JULY 2008</v>
      </c>
    </row>
    <row r="7" spans="2:9" ht="15">
      <c r="B7" s="215"/>
      <c r="C7" s="215"/>
      <c r="D7" s="215"/>
      <c r="E7" s="215"/>
      <c r="F7" s="215"/>
      <c r="G7" s="215"/>
      <c r="H7" s="215"/>
      <c r="I7" s="13"/>
    </row>
    <row r="8" spans="1:9" ht="15.75">
      <c r="A8" s="235" t="s">
        <v>199</v>
      </c>
      <c r="B8" s="215"/>
      <c r="C8" s="215"/>
      <c r="D8" s="215"/>
      <c r="E8" s="215"/>
      <c r="F8" s="215"/>
      <c r="G8" s="215"/>
      <c r="H8" s="215"/>
      <c r="I8" s="13"/>
    </row>
    <row r="9" spans="1:9" ht="15.75">
      <c r="A9" s="235"/>
      <c r="B9" s="215"/>
      <c r="C9" s="215"/>
      <c r="D9" s="215"/>
      <c r="E9" s="215"/>
      <c r="F9" s="215"/>
      <c r="G9" s="215"/>
      <c r="H9" s="215"/>
      <c r="I9" s="13"/>
    </row>
    <row r="10" spans="1:13" ht="15">
      <c r="A10" s="215"/>
      <c r="B10" s="215"/>
      <c r="C10" s="215"/>
      <c r="D10" s="215"/>
      <c r="E10" s="215"/>
      <c r="F10" s="215"/>
      <c r="G10" s="215"/>
      <c r="H10" s="215"/>
      <c r="I10" s="13"/>
      <c r="J10" s="5"/>
      <c r="K10" s="5"/>
      <c r="L10" s="5"/>
      <c r="M10" s="5"/>
    </row>
    <row r="11" spans="1:13" ht="16.5" thickBot="1">
      <c r="A11" s="215"/>
      <c r="B11" s="364" t="s">
        <v>106</v>
      </c>
      <c r="C11" s="365"/>
      <c r="D11" s="366"/>
      <c r="E11" s="236"/>
      <c r="F11" s="364" t="s">
        <v>107</v>
      </c>
      <c r="G11" s="365"/>
      <c r="H11" s="365"/>
      <c r="I11" s="15"/>
      <c r="J11" s="5"/>
      <c r="K11" s="5"/>
      <c r="L11" s="5"/>
      <c r="M11" s="5"/>
    </row>
    <row r="12" spans="1:13" ht="15">
      <c r="A12" s="215"/>
      <c r="B12" s="221"/>
      <c r="C12" s="221"/>
      <c r="D12" s="221"/>
      <c r="E12" s="221"/>
      <c r="F12" s="221"/>
      <c r="G12" s="221"/>
      <c r="H12" s="221"/>
      <c r="I12" s="15"/>
      <c r="J12" s="5"/>
      <c r="K12" s="5"/>
      <c r="L12" s="5"/>
      <c r="M12" s="5"/>
    </row>
    <row r="13" spans="1:13" ht="15.75">
      <c r="A13" s="215"/>
      <c r="B13" s="237" t="s">
        <v>100</v>
      </c>
      <c r="C13" s="238"/>
      <c r="D13" s="238" t="s">
        <v>100</v>
      </c>
      <c r="E13" s="238"/>
      <c r="F13" s="239" t="s">
        <v>181</v>
      </c>
      <c r="G13" s="240"/>
      <c r="H13" s="241" t="s">
        <v>181</v>
      </c>
      <c r="I13" s="16"/>
      <c r="J13" s="5"/>
      <c r="K13" s="5"/>
      <c r="L13" s="5"/>
      <c r="M13" s="5"/>
    </row>
    <row r="14" spans="1:13" ht="15.75">
      <c r="A14" s="215"/>
      <c r="B14" s="237" t="s">
        <v>108</v>
      </c>
      <c r="C14" s="238"/>
      <c r="D14" s="238" t="s">
        <v>108</v>
      </c>
      <c r="E14" s="238"/>
      <c r="F14" s="239" t="s">
        <v>108</v>
      </c>
      <c r="G14" s="241"/>
      <c r="H14" s="241" t="s">
        <v>108</v>
      </c>
      <c r="I14" s="15"/>
      <c r="J14" s="5"/>
      <c r="K14" s="5"/>
      <c r="L14" s="5"/>
      <c r="M14" s="5"/>
    </row>
    <row r="15" spans="1:13" ht="15.75">
      <c r="A15" s="215"/>
      <c r="B15" s="239" t="s">
        <v>310</v>
      </c>
      <c r="C15" s="240"/>
      <c r="D15" s="241" t="s">
        <v>311</v>
      </c>
      <c r="E15" s="241"/>
      <c r="F15" s="239" t="s">
        <v>310</v>
      </c>
      <c r="G15" s="240"/>
      <c r="H15" s="241" t="s">
        <v>311</v>
      </c>
      <c r="I15" s="17"/>
      <c r="J15" s="5"/>
      <c r="K15" s="5"/>
      <c r="L15" s="5"/>
      <c r="M15" s="5"/>
    </row>
    <row r="16" spans="1:13" ht="15.75">
      <c r="A16" s="215"/>
      <c r="B16" s="239"/>
      <c r="C16" s="240"/>
      <c r="D16" s="241"/>
      <c r="E16" s="241"/>
      <c r="F16" s="239"/>
      <c r="G16" s="240"/>
      <c r="H16" s="192" t="s">
        <v>312</v>
      </c>
      <c r="I16" s="17"/>
      <c r="J16" s="5"/>
      <c r="K16" s="5"/>
      <c r="L16" s="5"/>
      <c r="M16" s="5"/>
    </row>
    <row r="17" spans="1:9" ht="15.75">
      <c r="A17" s="215"/>
      <c r="B17" s="237" t="s">
        <v>72</v>
      </c>
      <c r="C17" s="237"/>
      <c r="D17" s="238" t="s">
        <v>72</v>
      </c>
      <c r="E17" s="238"/>
      <c r="F17" s="237" t="s">
        <v>72</v>
      </c>
      <c r="G17" s="237"/>
      <c r="H17" s="238" t="s">
        <v>72</v>
      </c>
      <c r="I17" s="13"/>
    </row>
    <row r="18" spans="2:9" ht="15">
      <c r="B18" s="242"/>
      <c r="C18" s="242"/>
      <c r="D18" s="215"/>
      <c r="E18" s="215"/>
      <c r="F18" s="242"/>
      <c r="G18" s="242"/>
      <c r="H18" s="215"/>
      <c r="I18" s="13"/>
    </row>
    <row r="19" spans="1:10" ht="15">
      <c r="A19" s="215" t="s">
        <v>57</v>
      </c>
      <c r="B19" s="243">
        <v>123707</v>
      </c>
      <c r="C19" s="243"/>
      <c r="D19" s="243">
        <v>102169</v>
      </c>
      <c r="E19" s="243"/>
      <c r="F19" s="243">
        <v>509354</v>
      </c>
      <c r="G19" s="243"/>
      <c r="H19" s="243">
        <v>414239</v>
      </c>
      <c r="I19" s="17"/>
      <c r="J19" s="108"/>
    </row>
    <row r="20" spans="1:9" ht="15">
      <c r="A20" s="215"/>
      <c r="B20" s="243"/>
      <c r="C20" s="243"/>
      <c r="D20" s="243"/>
      <c r="E20" s="243"/>
      <c r="F20" s="243"/>
      <c r="G20" s="243"/>
      <c r="I20" s="17"/>
    </row>
    <row r="21" spans="1:9" ht="15">
      <c r="A21" s="215" t="s">
        <v>109</v>
      </c>
      <c r="B21" s="243">
        <v>1173</v>
      </c>
      <c r="C21" s="243"/>
      <c r="D21" s="243">
        <v>1363</v>
      </c>
      <c r="E21" s="243"/>
      <c r="F21" s="243">
        <v>1788</v>
      </c>
      <c r="G21" s="243"/>
      <c r="H21" s="243">
        <v>3199</v>
      </c>
      <c r="I21" s="17"/>
    </row>
    <row r="22" spans="1:9" ht="15">
      <c r="A22" s="215"/>
      <c r="B22" s="243"/>
      <c r="C22" s="243"/>
      <c r="D22" s="243"/>
      <c r="E22" s="243"/>
      <c r="F22" s="243"/>
      <c r="G22" s="243"/>
      <c r="I22" s="17"/>
    </row>
    <row r="23" spans="1:9" ht="15">
      <c r="A23" s="215" t="s">
        <v>173</v>
      </c>
      <c r="B23" s="243">
        <v>-113348</v>
      </c>
      <c r="C23" s="243"/>
      <c r="D23" s="243">
        <v>-97250</v>
      </c>
      <c r="E23" s="243"/>
      <c r="F23" s="243">
        <f>-351037-55042-52284</f>
        <v>-458363</v>
      </c>
      <c r="G23" s="243"/>
      <c r="H23" s="243">
        <f>-291609-43835-48116</f>
        <v>-383560</v>
      </c>
      <c r="I23" s="17"/>
    </row>
    <row r="24" spans="1:9" ht="15">
      <c r="A24" s="215"/>
      <c r="B24" s="244"/>
      <c r="C24" s="243"/>
      <c r="D24" s="244"/>
      <c r="E24" s="243"/>
      <c r="F24" s="244"/>
      <c r="G24" s="243"/>
      <c r="H24" s="244"/>
      <c r="I24" s="17"/>
    </row>
    <row r="25" spans="1:9" ht="15">
      <c r="A25" s="215"/>
      <c r="B25" s="243"/>
      <c r="C25" s="243"/>
      <c r="D25" s="243"/>
      <c r="E25" s="243"/>
      <c r="F25" s="243"/>
      <c r="G25" s="243"/>
      <c r="H25" s="243"/>
      <c r="I25" s="17"/>
    </row>
    <row r="26" spans="1:9" ht="15">
      <c r="A26" s="215" t="s">
        <v>110</v>
      </c>
      <c r="B26" s="243">
        <f>SUM(B19:B23)</f>
        <v>11532</v>
      </c>
      <c r="C26" s="243"/>
      <c r="D26" s="243">
        <f>SUM(D19:D24)</f>
        <v>6282</v>
      </c>
      <c r="E26" s="243"/>
      <c r="F26" s="243">
        <f>SUM(F19:F23)</f>
        <v>52779</v>
      </c>
      <c r="G26" s="243"/>
      <c r="H26" s="243">
        <f>SUM(H19:H24)</f>
        <v>33878</v>
      </c>
      <c r="I26" s="17"/>
    </row>
    <row r="27" spans="1:9" ht="15">
      <c r="A27" s="215"/>
      <c r="B27" s="243"/>
      <c r="C27" s="243"/>
      <c r="D27" s="243"/>
      <c r="E27" s="243"/>
      <c r="F27" s="243"/>
      <c r="G27" s="243"/>
      <c r="H27" s="243"/>
      <c r="I27" s="17"/>
    </row>
    <row r="28" spans="1:9" ht="15">
      <c r="A28" s="245" t="s">
        <v>111</v>
      </c>
      <c r="B28" s="244">
        <v>-2670</v>
      </c>
      <c r="C28" s="243"/>
      <c r="D28" s="244">
        <v>-1921</v>
      </c>
      <c r="E28" s="243"/>
      <c r="F28" s="244">
        <v>-10332</v>
      </c>
      <c r="G28" s="243"/>
      <c r="H28" s="244">
        <v>-8513</v>
      </c>
      <c r="I28" s="17"/>
    </row>
    <row r="29" spans="1:9" ht="15">
      <c r="A29" s="215"/>
      <c r="B29" s="243"/>
      <c r="C29" s="243"/>
      <c r="D29" s="243"/>
      <c r="E29" s="243"/>
      <c r="F29" s="243"/>
      <c r="G29" s="243"/>
      <c r="H29" s="243"/>
      <c r="I29" s="17"/>
    </row>
    <row r="30" spans="1:9" ht="15">
      <c r="A30" s="215" t="s">
        <v>85</v>
      </c>
      <c r="B30" s="243">
        <f>SUM(B26:B28)</f>
        <v>8862</v>
      </c>
      <c r="C30" s="243"/>
      <c r="D30" s="243">
        <f>SUM(D26:D28)</f>
        <v>4361</v>
      </c>
      <c r="E30" s="243"/>
      <c r="F30" s="243">
        <f>SUM(F26:F28)</f>
        <v>42447</v>
      </c>
      <c r="G30" s="243"/>
      <c r="H30" s="243">
        <f>SUM(H26:H28)</f>
        <v>25365</v>
      </c>
      <c r="I30" s="16"/>
    </row>
    <row r="31" spans="1:9" ht="15">
      <c r="A31" s="215"/>
      <c r="B31" s="243"/>
      <c r="C31" s="243"/>
      <c r="D31" s="243"/>
      <c r="E31" s="243"/>
      <c r="F31" s="243"/>
      <c r="G31" s="243"/>
      <c r="H31" s="243"/>
      <c r="I31" s="16"/>
    </row>
    <row r="32" spans="1:9" ht="15">
      <c r="A32" s="215" t="s">
        <v>68</v>
      </c>
      <c r="B32" s="244">
        <v>-2596</v>
      </c>
      <c r="D32" s="244">
        <v>-1643</v>
      </c>
      <c r="E32" s="243"/>
      <c r="F32" s="244">
        <v>-13252</v>
      </c>
      <c r="G32" s="243"/>
      <c r="H32" s="244">
        <v>-6949</v>
      </c>
      <c r="I32" s="16"/>
    </row>
    <row r="33" spans="1:9" ht="15">
      <c r="A33" s="215"/>
      <c r="D33" s="243"/>
      <c r="E33" s="243"/>
      <c r="G33" s="243"/>
      <c r="I33" s="16"/>
    </row>
    <row r="34" spans="1:10" ht="15.75" thickBot="1">
      <c r="A34" s="215" t="s">
        <v>112</v>
      </c>
      <c r="B34" s="246">
        <f>SUM(B30:B32)</f>
        <v>6266</v>
      </c>
      <c r="C34" s="215"/>
      <c r="D34" s="222">
        <f>SUM(D30:D32)</f>
        <v>2718</v>
      </c>
      <c r="E34" s="215"/>
      <c r="F34" s="246">
        <f>SUM(F30:F32)</f>
        <v>29195</v>
      </c>
      <c r="G34" s="215"/>
      <c r="H34" s="246">
        <f>SUM(H30:H32)</f>
        <v>18416</v>
      </c>
      <c r="I34" s="18"/>
      <c r="J34" s="108"/>
    </row>
    <row r="35" spans="1:9" ht="15">
      <c r="A35" s="215"/>
      <c r="B35" s="215"/>
      <c r="C35" s="215"/>
      <c r="D35" s="215"/>
      <c r="E35" s="215"/>
      <c r="F35" s="215"/>
      <c r="G35" s="215"/>
      <c r="H35" s="215"/>
      <c r="I35" s="13"/>
    </row>
    <row r="36" spans="1:9" ht="15">
      <c r="A36" s="215" t="s">
        <v>17</v>
      </c>
      <c r="B36" s="215"/>
      <c r="C36" s="215"/>
      <c r="D36" s="215"/>
      <c r="E36" s="215"/>
      <c r="F36" s="215"/>
      <c r="G36" s="215"/>
      <c r="H36" s="215"/>
      <c r="I36" s="13"/>
    </row>
    <row r="37" spans="1:9" ht="15">
      <c r="A37" s="215" t="s">
        <v>18</v>
      </c>
      <c r="B37" s="226">
        <v>6274</v>
      </c>
      <c r="C37" s="215"/>
      <c r="D37" s="226">
        <v>2741</v>
      </c>
      <c r="E37" s="215"/>
      <c r="F37" s="226">
        <v>29115</v>
      </c>
      <c r="G37" s="215"/>
      <c r="H37" s="226">
        <v>18405</v>
      </c>
      <c r="I37" s="13"/>
    </row>
    <row r="38" spans="1:9" ht="15">
      <c r="A38" s="215" t="s">
        <v>19</v>
      </c>
      <c r="B38" s="226">
        <v>-8</v>
      </c>
      <c r="C38" s="215"/>
      <c r="D38" s="226">
        <v>-23</v>
      </c>
      <c r="E38" s="215"/>
      <c r="F38" s="226">
        <v>80</v>
      </c>
      <c r="G38" s="215"/>
      <c r="H38" s="226">
        <v>11</v>
      </c>
      <c r="I38" s="13"/>
    </row>
    <row r="39" spans="1:9" ht="15.75" thickBot="1">
      <c r="A39" s="215"/>
      <c r="B39" s="247">
        <f>+B37+B38</f>
        <v>6266</v>
      </c>
      <c r="C39" s="215"/>
      <c r="D39" s="247">
        <f>+D37+D38</f>
        <v>2718</v>
      </c>
      <c r="E39" s="215"/>
      <c r="F39" s="247">
        <f>+F37+F38</f>
        <v>29195</v>
      </c>
      <c r="G39" s="215"/>
      <c r="H39" s="247">
        <f>+H37+H38</f>
        <v>18416</v>
      </c>
      <c r="I39" s="13"/>
    </row>
    <row r="40" spans="1:9" ht="15">
      <c r="A40" s="215"/>
      <c r="B40" s="215"/>
      <c r="C40" s="215"/>
      <c r="D40" s="215"/>
      <c r="E40" s="215"/>
      <c r="F40" s="215"/>
      <c r="G40" s="215"/>
      <c r="H40" s="215"/>
      <c r="I40" s="13"/>
    </row>
    <row r="41" spans="1:9" ht="15">
      <c r="A41" s="215"/>
      <c r="B41" s="248"/>
      <c r="C41" s="215"/>
      <c r="D41" s="215"/>
      <c r="E41" s="215"/>
      <c r="F41" s="215"/>
      <c r="G41" s="215"/>
      <c r="H41" s="215"/>
      <c r="I41" s="13"/>
    </row>
    <row r="42" spans="1:9" ht="15">
      <c r="A42" s="215" t="s">
        <v>20</v>
      </c>
      <c r="D42" s="249"/>
      <c r="H42" s="249"/>
      <c r="I42" s="11"/>
    </row>
    <row r="43" spans="1:9" ht="15">
      <c r="A43" s="215" t="s">
        <v>21</v>
      </c>
      <c r="D43" s="249"/>
      <c r="H43" s="249"/>
      <c r="I43" s="11"/>
    </row>
    <row r="44" spans="1:9" ht="15.75" thickBot="1">
      <c r="A44" s="215" t="s">
        <v>113</v>
      </c>
      <c r="B44" s="250">
        <f>'Notes-pg 7'!F351</f>
        <v>1.528931259016649</v>
      </c>
      <c r="C44" s="215"/>
      <c r="D44" s="251">
        <f>'Notes-pg 7'!G351</f>
        <v>2.3378794469605864</v>
      </c>
      <c r="E44" s="215"/>
      <c r="F44" s="250">
        <f>'Notes-pg 7'!I351</f>
        <v>11.826760202941761</v>
      </c>
      <c r="G44" s="215"/>
      <c r="H44" s="251">
        <f>'Notes-pg 7'!J351</f>
        <v>15.783786565129024</v>
      </c>
      <c r="I44" s="13"/>
    </row>
    <row r="45" spans="1:9" ht="15">
      <c r="A45" s="215"/>
      <c r="B45" s="252"/>
      <c r="C45" s="215"/>
      <c r="D45" s="253"/>
      <c r="E45" s="215"/>
      <c r="F45" s="252"/>
      <c r="G45" s="215"/>
      <c r="H45" s="253"/>
      <c r="I45" s="13"/>
    </row>
    <row r="46" spans="1:9" ht="15">
      <c r="A46" s="215"/>
      <c r="B46" s="215"/>
      <c r="C46" s="215"/>
      <c r="D46" s="215"/>
      <c r="E46" s="215"/>
      <c r="F46" s="215"/>
      <c r="G46" s="215"/>
      <c r="H46" s="215"/>
      <c r="I46" s="13"/>
    </row>
    <row r="47" spans="1:9" ht="15">
      <c r="A47" s="215"/>
      <c r="B47" s="215"/>
      <c r="C47" s="215"/>
      <c r="D47" s="215"/>
      <c r="E47" s="215"/>
      <c r="F47" s="215"/>
      <c r="G47" s="215"/>
      <c r="H47" s="215"/>
      <c r="I47" s="13"/>
    </row>
    <row r="48" spans="1:9" ht="15">
      <c r="A48" s="215"/>
      <c r="B48" s="215"/>
      <c r="C48" s="215"/>
      <c r="D48" s="215"/>
      <c r="E48" s="215"/>
      <c r="F48" s="215"/>
      <c r="G48" s="215"/>
      <c r="H48" s="215"/>
      <c r="I48" s="13"/>
    </row>
    <row r="49" spans="1:9" ht="14.25">
      <c r="A49" s="344" t="s">
        <v>345</v>
      </c>
      <c r="B49" s="344"/>
      <c r="C49" s="344"/>
      <c r="D49" s="344"/>
      <c r="E49" s="344"/>
      <c r="F49" s="344"/>
      <c r="G49" s="344"/>
      <c r="H49" s="344"/>
      <c r="I49" s="13"/>
    </row>
    <row r="50" spans="1:9" ht="14.25">
      <c r="A50" s="344"/>
      <c r="B50" s="344"/>
      <c r="C50" s="344"/>
      <c r="D50" s="344"/>
      <c r="E50" s="344"/>
      <c r="F50" s="344"/>
      <c r="G50" s="344"/>
      <c r="H50" s="344"/>
      <c r="I50" s="13"/>
    </row>
    <row r="51" spans="1:9" ht="15">
      <c r="A51" s="215"/>
      <c r="B51" s="215"/>
      <c r="C51" s="215"/>
      <c r="D51" s="215"/>
      <c r="E51" s="215"/>
      <c r="F51" s="215"/>
      <c r="G51" s="215"/>
      <c r="H51" s="215"/>
      <c r="I51" s="13"/>
    </row>
    <row r="52" spans="2:9" ht="15">
      <c r="B52" s="215"/>
      <c r="C52" s="215"/>
      <c r="D52" s="215"/>
      <c r="E52" s="215"/>
      <c r="F52" s="215"/>
      <c r="G52" s="215"/>
      <c r="H52" s="215"/>
      <c r="I52" s="13"/>
    </row>
    <row r="53" spans="1:9" ht="15">
      <c r="A53" s="215"/>
      <c r="B53" s="215"/>
      <c r="C53" s="215"/>
      <c r="D53" s="215"/>
      <c r="E53" s="215"/>
      <c r="F53" s="215"/>
      <c r="G53" s="215"/>
      <c r="H53" s="215"/>
      <c r="I53" s="13"/>
    </row>
    <row r="54" spans="1:9" ht="15">
      <c r="A54" s="215"/>
      <c r="B54" s="215"/>
      <c r="C54" s="215"/>
      <c r="D54" s="215"/>
      <c r="E54" s="215"/>
      <c r="F54" s="215"/>
      <c r="G54" s="215"/>
      <c r="H54" s="215"/>
      <c r="I54" s="13"/>
    </row>
    <row r="55" spans="1:9" ht="15">
      <c r="A55" s="215"/>
      <c r="B55" s="215"/>
      <c r="C55" s="215"/>
      <c r="D55" s="215"/>
      <c r="E55" s="215"/>
      <c r="F55" s="215"/>
      <c r="G55" s="215"/>
      <c r="H55" s="215"/>
      <c r="I55" s="13"/>
    </row>
    <row r="56" spans="1:9" ht="15">
      <c r="A56" s="215"/>
      <c r="B56" s="215"/>
      <c r="C56" s="215"/>
      <c r="D56" s="215"/>
      <c r="E56" s="215"/>
      <c r="F56" s="215"/>
      <c r="G56" s="215"/>
      <c r="H56" s="215"/>
      <c r="I56" s="13"/>
    </row>
    <row r="57" spans="1:9" ht="15">
      <c r="A57" s="215"/>
      <c r="B57" s="215"/>
      <c r="C57" s="215"/>
      <c r="D57" s="215"/>
      <c r="E57" s="215"/>
      <c r="F57" s="215"/>
      <c r="G57" s="215"/>
      <c r="H57" s="215"/>
      <c r="I57" s="13"/>
    </row>
    <row r="58" spans="1:9" ht="15">
      <c r="A58" s="215"/>
      <c r="B58" s="215"/>
      <c r="C58" s="215"/>
      <c r="D58" s="215"/>
      <c r="E58" s="215"/>
      <c r="F58" s="215"/>
      <c r="G58" s="215"/>
      <c r="H58" s="215"/>
      <c r="I58" s="13"/>
    </row>
    <row r="59" spans="1:9" ht="15">
      <c r="A59" s="215"/>
      <c r="B59" s="215"/>
      <c r="C59" s="215"/>
      <c r="D59" s="215"/>
      <c r="E59" s="215"/>
      <c r="F59" s="215"/>
      <c r="G59" s="215"/>
      <c r="H59" s="215"/>
      <c r="I59" s="13"/>
    </row>
    <row r="60" spans="1:9" ht="15">
      <c r="A60" s="215"/>
      <c r="B60" s="215"/>
      <c r="C60" s="215"/>
      <c r="D60" s="215"/>
      <c r="E60" s="215"/>
      <c r="F60" s="215"/>
      <c r="G60" s="215"/>
      <c r="H60" s="215"/>
      <c r="I60" s="13"/>
    </row>
    <row r="61" spans="1:9" ht="15">
      <c r="A61" s="215"/>
      <c r="B61" s="215"/>
      <c r="C61" s="215"/>
      <c r="D61" s="215"/>
      <c r="E61" s="215"/>
      <c r="F61" s="215"/>
      <c r="G61" s="215"/>
      <c r="H61" s="215"/>
      <c r="I61" s="13"/>
    </row>
    <row r="62" spans="1:9" ht="15">
      <c r="A62" s="215"/>
      <c r="B62" s="215"/>
      <c r="C62" s="215"/>
      <c r="D62" s="215"/>
      <c r="E62" s="215"/>
      <c r="F62" s="215"/>
      <c r="G62" s="215"/>
      <c r="H62" s="215"/>
      <c r="I62" s="13"/>
    </row>
    <row r="63" spans="1:9" ht="15">
      <c r="A63" s="215"/>
      <c r="B63" s="215"/>
      <c r="C63" s="215"/>
      <c r="D63" s="215"/>
      <c r="E63" s="215"/>
      <c r="F63" s="215"/>
      <c r="G63" s="215"/>
      <c r="H63" s="215"/>
      <c r="I63" s="13"/>
    </row>
    <row r="64" spans="1:9" ht="15">
      <c r="A64" s="215"/>
      <c r="B64" s="215"/>
      <c r="C64" s="215"/>
      <c r="D64" s="215"/>
      <c r="E64" s="215"/>
      <c r="F64" s="215"/>
      <c r="G64" s="215"/>
      <c r="H64" s="215"/>
      <c r="I64" s="13"/>
    </row>
    <row r="65" spans="1:9" ht="15">
      <c r="A65" s="215"/>
      <c r="B65" s="215"/>
      <c r="C65" s="215"/>
      <c r="D65" s="215"/>
      <c r="E65" s="215"/>
      <c r="F65" s="215"/>
      <c r="G65" s="215"/>
      <c r="H65" s="215"/>
      <c r="I65" s="13"/>
    </row>
    <row r="66" spans="1:9" ht="15">
      <c r="A66" s="215"/>
      <c r="B66" s="215"/>
      <c r="C66" s="215"/>
      <c r="D66" s="215"/>
      <c r="E66" s="215"/>
      <c r="F66" s="215"/>
      <c r="G66" s="215"/>
      <c r="H66" s="215"/>
      <c r="I66" s="13"/>
    </row>
    <row r="67" spans="1:9" ht="15">
      <c r="A67" s="215"/>
      <c r="B67" s="215"/>
      <c r="C67" s="215"/>
      <c r="D67" s="215"/>
      <c r="E67" s="215"/>
      <c r="F67" s="215"/>
      <c r="G67" s="215"/>
      <c r="H67" s="215"/>
      <c r="I67" s="13"/>
    </row>
    <row r="68" spans="1:9" ht="15">
      <c r="A68" s="215"/>
      <c r="B68" s="215"/>
      <c r="C68" s="215"/>
      <c r="D68" s="215"/>
      <c r="E68" s="215"/>
      <c r="F68" s="215"/>
      <c r="G68" s="215"/>
      <c r="H68" s="215"/>
      <c r="I68" s="13"/>
    </row>
    <row r="69" spans="1:9" ht="15">
      <c r="A69" s="215"/>
      <c r="B69" s="215"/>
      <c r="C69" s="215"/>
      <c r="D69" s="215"/>
      <c r="E69" s="215"/>
      <c r="F69" s="215"/>
      <c r="G69" s="215"/>
      <c r="H69" s="215"/>
      <c r="I69" s="13"/>
    </row>
    <row r="70" spans="1:9" ht="15">
      <c r="A70" s="215"/>
      <c r="B70" s="215"/>
      <c r="C70" s="215"/>
      <c r="D70" s="215"/>
      <c r="E70" s="215"/>
      <c r="F70" s="215"/>
      <c r="G70" s="215"/>
      <c r="H70" s="215"/>
      <c r="I70" s="13"/>
    </row>
    <row r="71" spans="1:9" ht="15">
      <c r="A71" s="215"/>
      <c r="B71" s="215"/>
      <c r="C71" s="215"/>
      <c r="D71" s="215"/>
      <c r="E71" s="215"/>
      <c r="F71" s="215"/>
      <c r="G71" s="215"/>
      <c r="H71" s="215"/>
      <c r="I71" s="13"/>
    </row>
    <row r="72" spans="1:9" ht="15">
      <c r="A72" s="215"/>
      <c r="B72" s="215"/>
      <c r="C72" s="215"/>
      <c r="D72" s="215"/>
      <c r="E72" s="215"/>
      <c r="F72" s="215"/>
      <c r="G72" s="215"/>
      <c r="H72" s="215"/>
      <c r="I72" s="13"/>
    </row>
    <row r="73" spans="1:9" ht="15">
      <c r="A73" s="215"/>
      <c r="B73" s="215"/>
      <c r="C73" s="215"/>
      <c r="D73" s="215"/>
      <c r="E73" s="215"/>
      <c r="F73" s="215"/>
      <c r="G73" s="215"/>
      <c r="H73" s="215"/>
      <c r="I73" s="13"/>
    </row>
    <row r="134" ht="38.25" customHeight="1"/>
    <row r="135" ht="15">
      <c r="J135" s="101"/>
    </row>
    <row r="136" ht="51.75" customHeight="1">
      <c r="J136" s="101"/>
    </row>
    <row r="143" ht="9" customHeight="1"/>
    <row r="144" ht="6" customHeight="1"/>
    <row r="251" ht="15">
      <c r="B251" s="140" t="s">
        <v>50</v>
      </c>
    </row>
    <row r="252" ht="15">
      <c r="B252" s="140" t="s">
        <v>49</v>
      </c>
    </row>
    <row r="264" ht="15">
      <c r="J264" s="101"/>
    </row>
    <row r="265" ht="15">
      <c r="J265" s="101"/>
    </row>
    <row r="266" ht="15">
      <c r="J266" s="101"/>
    </row>
    <row r="267" ht="15">
      <c r="J267" s="101"/>
    </row>
    <row r="268" ht="15">
      <c r="J268" s="101"/>
    </row>
    <row r="269" ht="15">
      <c r="J269" s="101"/>
    </row>
    <row r="270" ht="15">
      <c r="J270" s="101"/>
    </row>
    <row r="271" ht="15">
      <c r="J271" s="101"/>
    </row>
    <row r="272" ht="15">
      <c r="J272" s="101"/>
    </row>
    <row r="273" ht="15">
      <c r="J273" s="101"/>
    </row>
  </sheetData>
  <mergeCells count="3">
    <mergeCell ref="F11:H11"/>
    <mergeCell ref="B11:D11"/>
    <mergeCell ref="A49:H50"/>
  </mergeCells>
  <printOptions/>
  <pageMargins left="1.1" right="0" top="0.5" bottom="0.25" header="0.2" footer="0.2"/>
  <pageSetup fitToHeight="1" fitToWidth="1" horizontalDpi="600" verticalDpi="600" orientation="portrait" paperSize="9" scale="81" r:id="rId2"/>
  <headerFooter alignWithMargins="0">
    <oddFooter>&amp;C8</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J297"/>
  <sheetViews>
    <sheetView zoomScale="75" zoomScaleNormal="75" zoomScaleSheetLayoutView="75" workbookViewId="0" topLeftCell="A1">
      <selection activeCell="C11" sqref="C11"/>
    </sheetView>
  </sheetViews>
  <sheetFormatPr defaultColWidth="9.140625" defaultRowHeight="12.75"/>
  <cols>
    <col min="1" max="1" width="2.57421875" style="138" customWidth="1"/>
    <col min="2" max="2" width="50.8515625" style="120" customWidth="1"/>
    <col min="3" max="3" width="16.7109375" style="140" customWidth="1"/>
    <col min="4" max="4" width="7.00390625" style="197" customWidth="1"/>
    <col min="5" max="5" width="16.7109375" style="140" customWidth="1"/>
    <col min="6" max="6" width="1.7109375" style="23" customWidth="1"/>
    <col min="7" max="10" width="17.57421875" style="13" customWidth="1"/>
    <col min="11" max="16384" width="9.140625" style="4" customWidth="1"/>
  </cols>
  <sheetData>
    <row r="1" spans="3:10" ht="15.75">
      <c r="C1" s="254"/>
      <c r="D1" s="255"/>
      <c r="E1" s="254"/>
      <c r="G1" s="14"/>
      <c r="H1" s="14"/>
      <c r="I1" s="14"/>
      <c r="J1" s="14"/>
    </row>
    <row r="2" spans="3:10" ht="15.75">
      <c r="C2" s="254"/>
      <c r="D2" s="255"/>
      <c r="E2" s="254"/>
      <c r="G2" s="14"/>
      <c r="H2" s="14"/>
      <c r="I2" s="14"/>
      <c r="J2" s="14"/>
    </row>
    <row r="3" spans="1:10" ht="15.75">
      <c r="A3" s="111" t="s">
        <v>0</v>
      </c>
      <c r="C3" s="254"/>
      <c r="D3" s="255"/>
      <c r="E3" s="254"/>
      <c r="G3" s="14"/>
      <c r="H3" s="14"/>
      <c r="I3" s="14"/>
      <c r="J3" s="14"/>
    </row>
    <row r="4" spans="3:10" ht="15">
      <c r="C4" s="234"/>
      <c r="D4" s="256"/>
      <c r="E4" s="234"/>
      <c r="G4" s="25"/>
      <c r="H4" s="25"/>
      <c r="I4" s="25"/>
      <c r="J4" s="25"/>
    </row>
    <row r="5" ht="15.75">
      <c r="A5" s="111" t="str">
        <f>+'Notes-pg 7'!A5</f>
        <v>QUARTERLY REPORT FOR THE FOURTH QUARTER ENDED 31 JULY 2008</v>
      </c>
    </row>
    <row r="6" ht="15">
      <c r="A6" s="257"/>
    </row>
    <row r="7" spans="1:10" ht="15.75">
      <c r="A7" s="112" t="s">
        <v>196</v>
      </c>
      <c r="B7" s="140"/>
      <c r="C7" s="254"/>
      <c r="D7" s="255"/>
      <c r="E7" s="254"/>
      <c r="G7" s="14"/>
      <c r="H7" s="14"/>
      <c r="I7" s="14"/>
      <c r="J7" s="14"/>
    </row>
    <row r="8" spans="1:10" ht="15.75">
      <c r="A8" s="111"/>
      <c r="B8" s="258"/>
      <c r="C8" s="254"/>
      <c r="D8" s="255"/>
      <c r="E8" s="254"/>
      <c r="G8" s="14"/>
      <c r="H8" s="14"/>
      <c r="I8" s="14"/>
      <c r="J8" s="14"/>
    </row>
    <row r="9" spans="2:10" ht="15.75">
      <c r="B9" s="137"/>
      <c r="C9" s="141" t="s">
        <v>183</v>
      </c>
      <c r="D9" s="188"/>
      <c r="E9" s="259" t="s">
        <v>183</v>
      </c>
      <c r="F9" s="29"/>
      <c r="G9" s="21"/>
      <c r="H9" s="21"/>
      <c r="I9" s="21"/>
      <c r="J9" s="21"/>
    </row>
    <row r="10" spans="1:10" ht="15.75">
      <c r="A10" s="111"/>
      <c r="B10" s="260"/>
      <c r="C10" s="141" t="s">
        <v>310</v>
      </c>
      <c r="D10" s="261"/>
      <c r="E10" s="259" t="s">
        <v>311</v>
      </c>
      <c r="F10" s="30"/>
      <c r="G10" s="31"/>
      <c r="H10" s="31"/>
      <c r="I10" s="31"/>
      <c r="J10" s="31"/>
    </row>
    <row r="11" spans="1:10" ht="15.75">
      <c r="A11" s="111"/>
      <c r="B11" s="260"/>
      <c r="C11" s="262" t="s">
        <v>22</v>
      </c>
      <c r="D11" s="261"/>
      <c r="E11" s="263" t="s">
        <v>312</v>
      </c>
      <c r="F11" s="30"/>
      <c r="G11" s="31"/>
      <c r="H11" s="31"/>
      <c r="I11" s="31"/>
      <c r="J11" s="31"/>
    </row>
    <row r="12" spans="1:10" ht="15.75">
      <c r="A12" s="111"/>
      <c r="B12" s="260"/>
      <c r="C12" s="262"/>
      <c r="D12" s="261"/>
      <c r="E12" s="263" t="s">
        <v>23</v>
      </c>
      <c r="F12" s="30"/>
      <c r="G12" s="31"/>
      <c r="H12" s="31"/>
      <c r="I12" s="31"/>
      <c r="J12" s="31"/>
    </row>
    <row r="13" spans="1:10" ht="15.75">
      <c r="A13" s="111"/>
      <c r="B13" s="260"/>
      <c r="C13" s="141" t="s">
        <v>72</v>
      </c>
      <c r="D13" s="212"/>
      <c r="E13" s="259" t="s">
        <v>72</v>
      </c>
      <c r="F13" s="30"/>
      <c r="G13" s="19"/>
      <c r="H13" s="19"/>
      <c r="I13" s="19"/>
      <c r="J13" s="19"/>
    </row>
    <row r="14" spans="1:10" ht="15.75">
      <c r="A14" s="111"/>
      <c r="B14" s="260"/>
      <c r="C14" s="141"/>
      <c r="D14" s="212"/>
      <c r="E14" s="259"/>
      <c r="F14" s="30"/>
      <c r="G14" s="19"/>
      <c r="H14" s="19"/>
      <c r="I14" s="19"/>
      <c r="J14" s="19"/>
    </row>
    <row r="15" spans="1:10" ht="15.75">
      <c r="A15" s="119" t="s">
        <v>184</v>
      </c>
      <c r="C15" s="264"/>
      <c r="D15" s="188"/>
      <c r="E15" s="264"/>
      <c r="G15" s="15"/>
      <c r="H15" s="15"/>
      <c r="I15" s="15"/>
      <c r="J15" s="15"/>
    </row>
    <row r="16" spans="1:10" ht="15">
      <c r="A16" s="120"/>
      <c r="B16" s="138" t="s">
        <v>185</v>
      </c>
      <c r="C16" s="265">
        <v>68370</v>
      </c>
      <c r="D16" s="266"/>
      <c r="E16" s="265">
        <v>56144</v>
      </c>
      <c r="G16" s="20"/>
      <c r="H16" s="20"/>
      <c r="I16" s="20"/>
      <c r="J16" s="20"/>
    </row>
    <row r="17" spans="1:10" ht="15">
      <c r="A17" s="120"/>
      <c r="B17" s="138" t="s">
        <v>204</v>
      </c>
      <c r="C17" s="265">
        <v>240</v>
      </c>
      <c r="D17" s="266"/>
      <c r="E17" s="265">
        <v>123</v>
      </c>
      <c r="G17" s="20"/>
      <c r="H17" s="20"/>
      <c r="I17" s="20"/>
      <c r="J17" s="20"/>
    </row>
    <row r="18" spans="1:10" ht="15">
      <c r="A18" s="120"/>
      <c r="B18" s="138" t="s">
        <v>270</v>
      </c>
      <c r="C18" s="265">
        <v>7728</v>
      </c>
      <c r="D18" s="266"/>
      <c r="E18" s="265">
        <v>7886</v>
      </c>
      <c r="G18" s="20"/>
      <c r="H18" s="20"/>
      <c r="I18" s="20"/>
      <c r="J18" s="20"/>
    </row>
    <row r="19" spans="1:10" ht="15">
      <c r="A19" s="120"/>
      <c r="B19" s="138" t="s">
        <v>205</v>
      </c>
      <c r="C19" s="265">
        <v>533</v>
      </c>
      <c r="D19" s="266"/>
      <c r="E19" s="265">
        <v>533</v>
      </c>
      <c r="G19" s="20"/>
      <c r="H19" s="20"/>
      <c r="I19" s="20"/>
      <c r="J19" s="20"/>
    </row>
    <row r="20" spans="1:10" ht="15">
      <c r="A20" s="120"/>
      <c r="B20" s="138" t="s">
        <v>186</v>
      </c>
      <c r="C20" s="265">
        <v>1485</v>
      </c>
      <c r="D20" s="266"/>
      <c r="E20" s="265">
        <v>1485</v>
      </c>
      <c r="G20" s="20"/>
      <c r="H20" s="20"/>
      <c r="I20" s="20"/>
      <c r="J20" s="20"/>
    </row>
    <row r="21" spans="1:10" ht="15">
      <c r="A21" s="120"/>
      <c r="B21" s="138" t="s">
        <v>189</v>
      </c>
      <c r="C21" s="267">
        <v>447</v>
      </c>
      <c r="D21" s="266"/>
      <c r="E21" s="267">
        <v>447</v>
      </c>
      <c r="G21" s="20"/>
      <c r="H21" s="20"/>
      <c r="I21" s="20"/>
      <c r="J21" s="20"/>
    </row>
    <row r="22" spans="1:10" ht="15.75">
      <c r="A22" s="111"/>
      <c r="C22" s="265">
        <f>SUM(C16:C21)</f>
        <v>78803</v>
      </c>
      <c r="D22" s="266"/>
      <c r="E22" s="265">
        <f>SUM(E16:E21)</f>
        <v>66618</v>
      </c>
      <c r="G22" s="20"/>
      <c r="H22" s="20"/>
      <c r="I22" s="20"/>
      <c r="J22" s="20"/>
    </row>
    <row r="23" spans="1:10" ht="15.75">
      <c r="A23" s="119" t="s">
        <v>101</v>
      </c>
      <c r="C23" s="268"/>
      <c r="D23" s="196"/>
      <c r="E23" s="268"/>
      <c r="G23" s="18"/>
      <c r="H23" s="18"/>
      <c r="I23" s="20"/>
      <c r="J23" s="20"/>
    </row>
    <row r="24" spans="2:10" ht="15">
      <c r="B24" s="138" t="s">
        <v>89</v>
      </c>
      <c r="C24" s="269">
        <v>393972</v>
      </c>
      <c r="D24" s="270"/>
      <c r="E24" s="269">
        <v>324371</v>
      </c>
      <c r="G24" s="20"/>
      <c r="H24" s="20"/>
      <c r="I24" s="20"/>
      <c r="J24" s="20"/>
    </row>
    <row r="25" spans="2:10" ht="15">
      <c r="B25" s="138" t="s">
        <v>144</v>
      </c>
      <c r="C25" s="271">
        <v>1577</v>
      </c>
      <c r="D25" s="270"/>
      <c r="E25" s="271">
        <v>1887</v>
      </c>
      <c r="G25" s="20"/>
      <c r="H25" s="20"/>
      <c r="I25" s="20"/>
      <c r="J25" s="20"/>
    </row>
    <row r="26" spans="2:10" ht="15">
      <c r="B26" s="138" t="s">
        <v>187</v>
      </c>
      <c r="C26" s="271">
        <v>13820</v>
      </c>
      <c r="D26" s="270"/>
      <c r="E26" s="271">
        <v>12330</v>
      </c>
      <c r="G26" s="20"/>
      <c r="H26" s="20"/>
      <c r="I26" s="20"/>
      <c r="J26" s="20"/>
    </row>
    <row r="27" spans="2:10" ht="15">
      <c r="B27" s="138" t="s">
        <v>143</v>
      </c>
      <c r="C27" s="271">
        <v>2495</v>
      </c>
      <c r="D27" s="270"/>
      <c r="E27" s="271">
        <v>3608</v>
      </c>
      <c r="G27" s="20"/>
      <c r="H27" s="20"/>
      <c r="I27" s="20"/>
      <c r="J27" s="20"/>
    </row>
    <row r="28" spans="2:10" ht="15">
      <c r="B28" s="138" t="s">
        <v>188</v>
      </c>
      <c r="C28" s="271">
        <v>3360</v>
      </c>
      <c r="D28" s="270"/>
      <c r="E28" s="271">
        <v>3197</v>
      </c>
      <c r="G28" s="20"/>
      <c r="H28" s="20"/>
      <c r="I28" s="20"/>
      <c r="J28" s="20"/>
    </row>
    <row r="29" spans="2:10" ht="15">
      <c r="B29" s="138" t="s">
        <v>96</v>
      </c>
      <c r="C29" s="272">
        <v>9204</v>
      </c>
      <c r="D29" s="270"/>
      <c r="E29" s="272">
        <v>12220</v>
      </c>
      <c r="G29" s="20"/>
      <c r="H29" s="20"/>
      <c r="I29" s="20"/>
      <c r="J29" s="20"/>
    </row>
    <row r="30" spans="2:10" ht="18" customHeight="1">
      <c r="B30" s="138"/>
      <c r="C30" s="273">
        <f>SUM(C24:C29)</f>
        <v>424428</v>
      </c>
      <c r="D30" s="274"/>
      <c r="E30" s="273">
        <f>SUM(E24:E29)</f>
        <v>357613</v>
      </c>
      <c r="G30" s="32"/>
      <c r="H30" s="32"/>
      <c r="I30" s="20"/>
      <c r="J30" s="20"/>
    </row>
    <row r="31" spans="1:10" ht="15.75">
      <c r="A31" s="119" t="s">
        <v>102</v>
      </c>
      <c r="C31" s="275"/>
      <c r="D31" s="196"/>
      <c r="E31" s="275"/>
      <c r="G31" s="18"/>
      <c r="H31" s="18"/>
      <c r="I31" s="20"/>
      <c r="J31" s="20"/>
    </row>
    <row r="32" spans="2:10" ht="15">
      <c r="B32" s="138" t="s">
        <v>145</v>
      </c>
      <c r="C32" s="276">
        <v>23537</v>
      </c>
      <c r="D32" s="270"/>
      <c r="E32" s="276">
        <v>22714</v>
      </c>
      <c r="G32" s="33"/>
      <c r="H32" s="20"/>
      <c r="I32" s="20"/>
      <c r="J32" s="20"/>
    </row>
    <row r="33" spans="2:10" ht="15">
      <c r="B33" s="138" t="s">
        <v>190</v>
      </c>
      <c r="C33" s="276">
        <f>13104+1402</f>
        <v>14506</v>
      </c>
      <c r="D33" s="270"/>
      <c r="E33" s="276">
        <v>13142</v>
      </c>
      <c r="G33" s="33"/>
      <c r="H33" s="20"/>
      <c r="I33" s="20"/>
      <c r="J33" s="20"/>
    </row>
    <row r="34" spans="2:10" ht="15">
      <c r="B34" s="113" t="s">
        <v>191</v>
      </c>
      <c r="C34" s="276">
        <v>1991</v>
      </c>
      <c r="D34" s="270"/>
      <c r="E34" s="276">
        <v>1726</v>
      </c>
      <c r="G34" s="33"/>
      <c r="H34" s="20"/>
      <c r="I34" s="20"/>
      <c r="J34" s="20"/>
    </row>
    <row r="35" spans="2:10" ht="15">
      <c r="B35" s="138" t="s">
        <v>194</v>
      </c>
      <c r="C35" s="276">
        <f>17463+7325+38256+3000+731+1432+3436+25000</f>
        <v>96643</v>
      </c>
      <c r="D35" s="270"/>
      <c r="E35" s="276">
        <v>68932</v>
      </c>
      <c r="G35" s="33"/>
      <c r="H35" s="20"/>
      <c r="I35" s="20"/>
      <c r="J35" s="20"/>
    </row>
    <row r="36" spans="2:10" ht="15">
      <c r="B36" s="120" t="s">
        <v>192</v>
      </c>
      <c r="C36" s="277">
        <v>6031</v>
      </c>
      <c r="D36" s="270"/>
      <c r="E36" s="277">
        <v>1324</v>
      </c>
      <c r="G36" s="20"/>
      <c r="H36" s="20"/>
      <c r="I36" s="20"/>
      <c r="J36" s="20"/>
    </row>
    <row r="37" spans="2:10" ht="18" customHeight="1">
      <c r="B37" s="199"/>
      <c r="C37" s="273">
        <f>SUM(C32:C36)</f>
        <v>142708</v>
      </c>
      <c r="D37" s="274"/>
      <c r="E37" s="273">
        <f>SUM(E32:E36)</f>
        <v>107838</v>
      </c>
      <c r="G37" s="32"/>
      <c r="H37" s="32"/>
      <c r="I37" s="20"/>
      <c r="J37" s="20"/>
    </row>
    <row r="38" spans="3:10" ht="1.5" customHeight="1">
      <c r="C38" s="268"/>
      <c r="D38" s="196"/>
      <c r="E38" s="268"/>
      <c r="G38" s="18"/>
      <c r="H38" s="18"/>
      <c r="I38" s="20"/>
      <c r="J38" s="20"/>
    </row>
    <row r="39" spans="1:10" ht="15.75">
      <c r="A39" s="119" t="s">
        <v>195</v>
      </c>
      <c r="C39" s="193">
        <f>C30-C37</f>
        <v>281720</v>
      </c>
      <c r="D39" s="274"/>
      <c r="E39" s="193">
        <f>E30-E37</f>
        <v>249775</v>
      </c>
      <c r="G39" s="32"/>
      <c r="H39" s="32"/>
      <c r="I39" s="20"/>
      <c r="J39" s="20"/>
    </row>
    <row r="40" spans="3:10" ht="1.5" customHeight="1">
      <c r="C40" s="194"/>
      <c r="D40" s="274"/>
      <c r="E40" s="194"/>
      <c r="G40" s="32"/>
      <c r="H40" s="32"/>
      <c r="I40" s="20"/>
      <c r="J40" s="20"/>
    </row>
    <row r="41" spans="3:10" ht="15.75" thickBot="1">
      <c r="C41" s="278">
        <f>C39+C22</f>
        <v>360523</v>
      </c>
      <c r="D41" s="274"/>
      <c r="E41" s="278">
        <f>E39+E22</f>
        <v>316393</v>
      </c>
      <c r="G41" s="32"/>
      <c r="H41" s="32"/>
      <c r="I41" s="20"/>
      <c r="J41" s="20"/>
    </row>
    <row r="42" spans="3:10" ht="15">
      <c r="C42" s="268"/>
      <c r="D42" s="196"/>
      <c r="E42" s="268"/>
      <c r="G42" s="18"/>
      <c r="H42" s="18"/>
      <c r="I42" s="20"/>
      <c r="J42" s="20"/>
    </row>
    <row r="43" spans="1:10" ht="15.75">
      <c r="A43" s="111" t="s">
        <v>24</v>
      </c>
      <c r="C43" s="268"/>
      <c r="D43" s="196"/>
      <c r="E43" s="268"/>
      <c r="G43" s="18"/>
      <c r="H43" s="18"/>
      <c r="I43" s="20"/>
      <c r="J43" s="20"/>
    </row>
    <row r="44" spans="1:10" ht="15.75">
      <c r="A44" s="111"/>
      <c r="B44" s="119" t="s">
        <v>25</v>
      </c>
      <c r="C44" s="268"/>
      <c r="D44" s="196"/>
      <c r="E44" s="268"/>
      <c r="G44" s="18"/>
      <c r="H44" s="18"/>
      <c r="I44" s="20"/>
      <c r="J44" s="20"/>
    </row>
    <row r="45" spans="1:10" ht="15.75">
      <c r="A45" s="119" t="s">
        <v>103</v>
      </c>
      <c r="C45" s="265">
        <v>205176</v>
      </c>
      <c r="D45" s="266"/>
      <c r="E45" s="265">
        <v>117243</v>
      </c>
      <c r="G45" s="20"/>
      <c r="H45" s="20"/>
      <c r="I45" s="20"/>
      <c r="J45" s="20"/>
    </row>
    <row r="46" spans="1:10" ht="15.75">
      <c r="A46" s="111" t="s">
        <v>104</v>
      </c>
      <c r="C46" s="265">
        <v>0</v>
      </c>
      <c r="D46" s="266"/>
      <c r="E46" s="265">
        <v>49250</v>
      </c>
      <c r="G46" s="20"/>
      <c r="H46" s="20"/>
      <c r="I46" s="20"/>
      <c r="J46" s="20"/>
    </row>
    <row r="47" spans="1:10" ht="15.75">
      <c r="A47" s="111" t="s">
        <v>26</v>
      </c>
      <c r="C47" s="265">
        <v>5614</v>
      </c>
      <c r="D47" s="266"/>
      <c r="E47" s="265">
        <v>0</v>
      </c>
      <c r="G47" s="20"/>
      <c r="H47" s="20"/>
      <c r="I47" s="20"/>
      <c r="J47" s="20"/>
    </row>
    <row r="48" spans="1:10" ht="15.75">
      <c r="A48" s="111" t="s">
        <v>218</v>
      </c>
      <c r="C48" s="267">
        <v>52036</v>
      </c>
      <c r="D48" s="266"/>
      <c r="E48" s="267">
        <v>67002</v>
      </c>
      <c r="G48" s="20"/>
      <c r="H48" s="20"/>
      <c r="I48" s="20"/>
      <c r="J48" s="20"/>
    </row>
    <row r="49" spans="2:10" ht="3" customHeight="1">
      <c r="B49" s="279"/>
      <c r="C49" s="270"/>
      <c r="D49" s="266"/>
      <c r="E49" s="270"/>
      <c r="G49" s="20"/>
      <c r="H49" s="20"/>
      <c r="I49" s="20"/>
      <c r="J49" s="20"/>
    </row>
    <row r="50" spans="1:10" ht="15.75">
      <c r="A50" s="119"/>
      <c r="C50" s="241">
        <f>SUM(C45:C48)</f>
        <v>262826</v>
      </c>
      <c r="D50" s="280"/>
      <c r="E50" s="241">
        <f>SUM(E45:E48)</f>
        <v>233495</v>
      </c>
      <c r="G50" s="34"/>
      <c r="H50" s="34"/>
      <c r="I50" s="20"/>
      <c r="J50" s="20"/>
    </row>
    <row r="51" spans="1:10" ht="15.75">
      <c r="A51" s="111" t="s">
        <v>105</v>
      </c>
      <c r="C51" s="267">
        <v>3514</v>
      </c>
      <c r="D51" s="266"/>
      <c r="E51" s="267">
        <v>3434</v>
      </c>
      <c r="G51" s="20"/>
      <c r="H51" s="20"/>
      <c r="I51" s="20"/>
      <c r="J51" s="20"/>
    </row>
    <row r="52" spans="1:10" ht="15.75">
      <c r="A52" s="119" t="s">
        <v>27</v>
      </c>
      <c r="C52" s="265">
        <f>+C50+C51</f>
        <v>266340</v>
      </c>
      <c r="D52" s="266"/>
      <c r="E52" s="265">
        <f>+E50+E51</f>
        <v>236929</v>
      </c>
      <c r="G52" s="20"/>
      <c r="H52" s="20"/>
      <c r="I52" s="20"/>
      <c r="J52" s="20"/>
    </row>
    <row r="53" spans="1:10" ht="15.75">
      <c r="A53" s="119"/>
      <c r="C53" s="265"/>
      <c r="D53" s="266"/>
      <c r="E53" s="265"/>
      <c r="G53" s="20"/>
      <c r="H53" s="20"/>
      <c r="I53" s="20"/>
      <c r="J53" s="20"/>
    </row>
    <row r="54" spans="1:10" ht="15.75">
      <c r="A54" s="111" t="s">
        <v>198</v>
      </c>
      <c r="C54" s="281"/>
      <c r="D54" s="282"/>
      <c r="E54" s="281"/>
      <c r="G54" s="22"/>
      <c r="H54" s="22"/>
      <c r="I54" s="20"/>
      <c r="J54" s="20"/>
    </row>
    <row r="55" spans="1:10" ht="15.75">
      <c r="A55" s="111"/>
      <c r="B55" s="120" t="s">
        <v>329</v>
      </c>
      <c r="C55" s="281">
        <v>15000</v>
      </c>
      <c r="D55" s="282"/>
      <c r="E55" s="281">
        <v>0</v>
      </c>
      <c r="G55" s="22"/>
      <c r="H55" s="22"/>
      <c r="I55" s="20"/>
      <c r="J55" s="20"/>
    </row>
    <row r="56" spans="1:10" ht="15">
      <c r="A56" s="120"/>
      <c r="B56" s="120" t="s">
        <v>197</v>
      </c>
      <c r="C56" s="241">
        <f>70000+2731+1354+1603</f>
        <v>75688</v>
      </c>
      <c r="D56" s="241"/>
      <c r="E56" s="241">
        <v>75966</v>
      </c>
      <c r="F56" s="27"/>
      <c r="G56" s="22"/>
      <c r="H56" s="22"/>
      <c r="I56" s="20"/>
      <c r="J56" s="20"/>
    </row>
    <row r="57" spans="1:10" ht="15">
      <c r="A57" s="120"/>
      <c r="B57" s="120" t="s">
        <v>193</v>
      </c>
      <c r="C57" s="270">
        <v>3495</v>
      </c>
      <c r="D57" s="266"/>
      <c r="E57" s="270">
        <v>3498</v>
      </c>
      <c r="F57" s="27"/>
      <c r="G57" s="20"/>
      <c r="H57" s="20"/>
      <c r="I57" s="20"/>
      <c r="J57" s="20"/>
    </row>
    <row r="58" spans="3:10" ht="3" customHeight="1">
      <c r="C58" s="193"/>
      <c r="D58" s="196"/>
      <c r="E58" s="193"/>
      <c r="F58" s="27"/>
      <c r="G58" s="18"/>
      <c r="H58" s="18"/>
      <c r="I58" s="20"/>
      <c r="J58" s="20"/>
    </row>
    <row r="59" spans="3:10" ht="15.75" thickBot="1">
      <c r="C59" s="278">
        <f>SUM(C52:C57)</f>
        <v>360523</v>
      </c>
      <c r="D59" s="274"/>
      <c r="E59" s="278">
        <f>SUM(E52:E57)</f>
        <v>316393</v>
      </c>
      <c r="G59" s="32"/>
      <c r="H59" s="32"/>
      <c r="I59" s="20"/>
      <c r="J59" s="20"/>
    </row>
    <row r="60" spans="4:10" ht="15">
      <c r="D60" s="196"/>
      <c r="E60" s="283"/>
      <c r="G60" s="18"/>
      <c r="H60" s="18"/>
      <c r="I60" s="20"/>
      <c r="J60" s="20"/>
    </row>
    <row r="61" spans="1:10" ht="15">
      <c r="A61" s="199" t="s">
        <v>28</v>
      </c>
      <c r="C61" s="284"/>
      <c r="D61" s="285"/>
      <c r="E61" s="284"/>
      <c r="F61" s="35"/>
      <c r="G61" s="36"/>
      <c r="H61" s="36"/>
      <c r="I61" s="20"/>
      <c r="J61" s="20"/>
    </row>
    <row r="62" spans="1:10" ht="15.75">
      <c r="A62" s="199" t="s">
        <v>29</v>
      </c>
      <c r="C62" s="286" t="s">
        <v>253</v>
      </c>
      <c r="D62" s="287"/>
      <c r="E62" s="284">
        <f>+E50/E45</f>
        <v>1.9915474697849764</v>
      </c>
      <c r="F62" s="35"/>
      <c r="G62" s="36"/>
      <c r="H62" s="36"/>
      <c r="I62" s="20"/>
      <c r="J62" s="20"/>
    </row>
    <row r="63" spans="1:10" ht="15">
      <c r="A63" s="199"/>
      <c r="C63" s="284"/>
      <c r="D63" s="285"/>
      <c r="E63" s="284"/>
      <c r="F63" s="35"/>
      <c r="G63" s="36"/>
      <c r="H63" s="36"/>
      <c r="I63" s="20"/>
      <c r="J63" s="20"/>
    </row>
    <row r="64" spans="1:10" ht="15" customHeight="1">
      <c r="A64" s="368" t="s">
        <v>336</v>
      </c>
      <c r="B64" s="355"/>
      <c r="C64" s="355"/>
      <c r="D64" s="355"/>
      <c r="E64" s="355"/>
      <c r="F64" s="35"/>
      <c r="G64" s="36"/>
      <c r="H64" s="36"/>
      <c r="I64" s="20"/>
      <c r="J64" s="20"/>
    </row>
    <row r="65" spans="1:10" ht="15" customHeight="1">
      <c r="A65" s="288"/>
      <c r="B65" s="338" t="s">
        <v>335</v>
      </c>
      <c r="C65" s="224"/>
      <c r="D65" s="224"/>
      <c r="E65" s="224"/>
      <c r="F65" s="35"/>
      <c r="G65" s="36"/>
      <c r="H65" s="36"/>
      <c r="I65" s="20"/>
      <c r="J65" s="20"/>
    </row>
    <row r="66" spans="1:10" ht="15">
      <c r="A66" s="368" t="s">
        <v>337</v>
      </c>
      <c r="B66" s="355"/>
      <c r="C66" s="355"/>
      <c r="D66" s="355"/>
      <c r="E66" s="355"/>
      <c r="I66" s="20"/>
      <c r="J66" s="20"/>
    </row>
    <row r="67" spans="1:10" ht="15">
      <c r="A67" s="368" t="s">
        <v>338</v>
      </c>
      <c r="B67" s="355"/>
      <c r="C67" s="355"/>
      <c r="D67" s="355"/>
      <c r="E67" s="355"/>
      <c r="I67" s="20"/>
      <c r="J67" s="20"/>
    </row>
    <row r="68" spans="1:10" ht="15">
      <c r="A68" s="288"/>
      <c r="B68" s="224"/>
      <c r="C68" s="224"/>
      <c r="D68" s="224"/>
      <c r="E68" s="224"/>
      <c r="I68" s="20"/>
      <c r="J68" s="20"/>
    </row>
    <row r="69" spans="2:10" ht="15">
      <c r="B69" s="367" t="s">
        <v>346</v>
      </c>
      <c r="C69" s="350"/>
      <c r="D69" s="350"/>
      <c r="E69" s="350"/>
      <c r="F69" s="37"/>
      <c r="G69" s="37"/>
      <c r="H69" s="37"/>
      <c r="I69" s="37"/>
      <c r="J69" s="20"/>
    </row>
    <row r="70" spans="2:10" ht="15">
      <c r="B70" s="350"/>
      <c r="C70" s="350"/>
      <c r="D70" s="350"/>
      <c r="E70" s="350"/>
      <c r="F70" s="37"/>
      <c r="G70" s="37"/>
      <c r="H70" s="37"/>
      <c r="I70" s="37"/>
      <c r="J70" s="20"/>
    </row>
    <row r="71" spans="9:10" ht="15">
      <c r="I71" s="20"/>
      <c r="J71" s="20"/>
    </row>
    <row r="135" spans="2:6" ht="38.25" customHeight="1">
      <c r="B135" s="140"/>
      <c r="D135" s="215"/>
      <c r="F135" s="9"/>
    </row>
    <row r="136" spans="2:6" ht="15">
      <c r="B136" s="140"/>
      <c r="D136" s="215"/>
      <c r="F136" s="9"/>
    </row>
    <row r="137" ht="51.75" customHeight="1"/>
    <row r="146" ht="9" customHeight="1"/>
    <row r="147" ht="6" customHeight="1"/>
    <row r="252" ht="15">
      <c r="B252" s="120" t="s">
        <v>50</v>
      </c>
    </row>
    <row r="253" ht="15">
      <c r="B253" s="120" t="s">
        <v>49</v>
      </c>
    </row>
    <row r="297" spans="2:6" ht="15">
      <c r="B297" s="140"/>
      <c r="D297" s="215"/>
      <c r="F297" s="9"/>
    </row>
  </sheetData>
  <mergeCells count="4">
    <mergeCell ref="B69:E70"/>
    <mergeCell ref="A64:E64"/>
    <mergeCell ref="A66:E66"/>
    <mergeCell ref="A67:E67"/>
  </mergeCells>
  <printOptions/>
  <pageMargins left="1.1" right="0" top="0.5" bottom="0.2" header="0.2" footer="0.2"/>
  <pageSetup fitToHeight="1" fitToWidth="1" horizontalDpi="600" verticalDpi="600" orientation="portrait" paperSize="9" scale="78" r:id="rId2"/>
  <headerFooter alignWithMargins="0">
    <oddFooter>&amp;C9</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C298"/>
  <sheetViews>
    <sheetView zoomScale="70" zoomScaleNormal="70" workbookViewId="0" topLeftCell="A1">
      <selection activeCell="B7" sqref="B7"/>
    </sheetView>
  </sheetViews>
  <sheetFormatPr defaultColWidth="9.140625" defaultRowHeight="12.75"/>
  <cols>
    <col min="1" max="1" width="1.8515625" style="305" customWidth="1"/>
    <col min="2" max="2" width="87.57421875" style="305" customWidth="1"/>
    <col min="3" max="3" width="13.7109375" style="306" customWidth="1"/>
    <col min="4" max="4" width="7.28125" style="305" hidden="1" customWidth="1"/>
    <col min="5" max="5" width="5.57421875" style="305" hidden="1" customWidth="1"/>
    <col min="6" max="6" width="16.57421875" style="305" hidden="1" customWidth="1"/>
    <col min="7" max="7" width="0" style="305" hidden="1" customWidth="1"/>
    <col min="8" max="8" width="15.7109375" style="305" hidden="1" customWidth="1"/>
    <col min="9" max="9" width="1.421875" style="307" customWidth="1"/>
    <col min="10" max="10" width="12.140625" style="308" customWidth="1"/>
    <col min="11" max="11" width="9.140625" style="53" customWidth="1"/>
    <col min="12" max="12" width="11.7109375" style="53" bestFit="1" customWidth="1"/>
    <col min="13" max="16384" width="9.140625" style="53" customWidth="1"/>
  </cols>
  <sheetData>
    <row r="1" spans="1:10" s="4" customFormat="1" ht="15">
      <c r="A1" s="120"/>
      <c r="B1" s="120"/>
      <c r="C1" s="140"/>
      <c r="D1" s="120"/>
      <c r="E1" s="120"/>
      <c r="F1" s="120"/>
      <c r="G1" s="120"/>
      <c r="H1" s="120"/>
      <c r="I1" s="197"/>
      <c r="J1" s="140"/>
    </row>
    <row r="2" spans="1:10" s="4" customFormat="1" ht="15.75">
      <c r="A2" s="120"/>
      <c r="B2" s="111"/>
      <c r="C2" s="140"/>
      <c r="D2" s="120"/>
      <c r="E2" s="120"/>
      <c r="F2" s="120"/>
      <c r="G2" s="120"/>
      <c r="H2" s="120"/>
      <c r="I2" s="197"/>
      <c r="J2" s="140"/>
    </row>
    <row r="3" spans="1:10" s="4" customFormat="1" ht="15.75">
      <c r="A3" s="120"/>
      <c r="B3" s="111" t="s">
        <v>0</v>
      </c>
      <c r="C3" s="140"/>
      <c r="D3" s="120"/>
      <c r="E3" s="120"/>
      <c r="F3" s="120"/>
      <c r="G3" s="120"/>
      <c r="H3" s="120"/>
      <c r="I3" s="197"/>
      <c r="J3" s="140"/>
    </row>
    <row r="4" spans="1:10" s="4" customFormat="1" ht="15">
      <c r="A4" s="120"/>
      <c r="B4" s="138"/>
      <c r="C4" s="140"/>
      <c r="D4" s="120"/>
      <c r="E4" s="120"/>
      <c r="F4" s="120"/>
      <c r="G4" s="120"/>
      <c r="H4" s="120"/>
      <c r="I4" s="197"/>
      <c r="J4" s="140"/>
    </row>
    <row r="5" spans="1:10" s="75" customFormat="1" ht="15" customHeight="1">
      <c r="A5" s="119"/>
      <c r="B5" s="111" t="str">
        <f>+'Notes-pg 7'!A5</f>
        <v>QUARTERLY REPORT FOR THE FOURTH QUARTER ENDED 31 JULY 2008</v>
      </c>
      <c r="C5" s="147"/>
      <c r="D5" s="119"/>
      <c r="E5" s="119"/>
      <c r="F5" s="119"/>
      <c r="G5" s="119"/>
      <c r="H5" s="119"/>
      <c r="I5" s="289"/>
      <c r="J5" s="147"/>
    </row>
    <row r="6" spans="1:10" s="75" customFormat="1" ht="15.75">
      <c r="A6" s="119"/>
      <c r="B6" s="111"/>
      <c r="C6" s="147"/>
      <c r="D6" s="119"/>
      <c r="E6" s="119"/>
      <c r="F6" s="119"/>
      <c r="G6" s="119"/>
      <c r="H6" s="119"/>
      <c r="I6" s="289"/>
      <c r="J6" s="147"/>
    </row>
    <row r="7" spans="1:10" s="75" customFormat="1" ht="15.75">
      <c r="A7" s="119"/>
      <c r="B7" s="111" t="s">
        <v>200</v>
      </c>
      <c r="C7" s="147"/>
      <c r="D7" s="119"/>
      <c r="E7" s="119"/>
      <c r="F7" s="119"/>
      <c r="G7" s="119"/>
      <c r="H7" s="119"/>
      <c r="I7" s="119"/>
      <c r="J7" s="119"/>
    </row>
    <row r="8" spans="1:10" s="69" customFormat="1" ht="15.75">
      <c r="A8" s="290"/>
      <c r="B8" s="291"/>
      <c r="C8" s="292"/>
      <c r="D8" s="290"/>
      <c r="E8" s="290"/>
      <c r="F8" s="290"/>
      <c r="G8" s="290"/>
      <c r="H8" s="290"/>
      <c r="I8" s="293"/>
      <c r="J8" s="294"/>
    </row>
    <row r="9" spans="1:10" s="69" customFormat="1" ht="16.5" thickBot="1">
      <c r="A9" s="290"/>
      <c r="B9" s="291"/>
      <c r="C9" s="364" t="s">
        <v>107</v>
      </c>
      <c r="D9" s="364"/>
      <c r="E9" s="364"/>
      <c r="F9" s="341"/>
      <c r="G9" s="341"/>
      <c r="H9" s="341"/>
      <c r="I9" s="341"/>
      <c r="J9" s="341"/>
    </row>
    <row r="10" spans="1:10" s="69" customFormat="1" ht="15.75">
      <c r="A10" s="290"/>
      <c r="B10" s="290"/>
      <c r="C10" s="295" t="s">
        <v>181</v>
      </c>
      <c r="D10" s="221"/>
      <c r="E10" s="221"/>
      <c r="F10" s="166"/>
      <c r="G10" s="166"/>
      <c r="H10" s="166"/>
      <c r="I10" s="166"/>
      <c r="J10" s="296" t="s">
        <v>181</v>
      </c>
    </row>
    <row r="11" spans="1:10" s="69" customFormat="1" ht="15.75">
      <c r="A11" s="290"/>
      <c r="B11" s="290"/>
      <c r="C11" s="295" t="s">
        <v>108</v>
      </c>
      <c r="D11" s="221"/>
      <c r="E11" s="221"/>
      <c r="F11" s="166"/>
      <c r="G11" s="166"/>
      <c r="H11" s="166"/>
      <c r="I11" s="166"/>
      <c r="J11" s="296" t="s">
        <v>108</v>
      </c>
    </row>
    <row r="12" spans="1:10" s="69" customFormat="1" ht="15.75">
      <c r="A12" s="290"/>
      <c r="B12" s="290"/>
      <c r="C12" s="295" t="s">
        <v>310</v>
      </c>
      <c r="D12" s="137"/>
      <c r="E12" s="137"/>
      <c r="F12" s="137"/>
      <c r="G12" s="137"/>
      <c r="H12" s="137"/>
      <c r="I12" s="137"/>
      <c r="J12" s="296" t="s">
        <v>311</v>
      </c>
    </row>
    <row r="13" spans="1:29" s="6" customFormat="1" ht="15.75">
      <c r="A13" s="297"/>
      <c r="B13" s="297"/>
      <c r="C13" s="298" t="s">
        <v>72</v>
      </c>
      <c r="D13" s="299" t="s">
        <v>82</v>
      </c>
      <c r="E13" s="300" t="s">
        <v>78</v>
      </c>
      <c r="F13" s="339" t="s">
        <v>83</v>
      </c>
      <c r="G13" s="339"/>
      <c r="H13" s="300" t="s">
        <v>78</v>
      </c>
      <c r="I13" s="301"/>
      <c r="J13" s="302" t="s">
        <v>72</v>
      </c>
      <c r="K13" s="70"/>
      <c r="L13" s="70"/>
      <c r="M13" s="70"/>
      <c r="N13" s="7"/>
      <c r="O13" s="7"/>
      <c r="P13" s="7"/>
      <c r="Q13" s="7"/>
      <c r="R13" s="7"/>
      <c r="S13" s="7"/>
      <c r="T13" s="7"/>
      <c r="U13" s="7"/>
      <c r="V13" s="7"/>
      <c r="W13" s="7"/>
      <c r="X13" s="7"/>
      <c r="Y13" s="7"/>
      <c r="Z13" s="7"/>
      <c r="AA13" s="7"/>
      <c r="AB13" s="7"/>
      <c r="AC13" s="7"/>
    </row>
    <row r="14" spans="1:29" s="6" customFormat="1" ht="15.75">
      <c r="A14" s="297"/>
      <c r="B14" s="297"/>
      <c r="C14" s="298"/>
      <c r="D14" s="299"/>
      <c r="E14" s="300"/>
      <c r="F14" s="300"/>
      <c r="G14" s="300"/>
      <c r="H14" s="300"/>
      <c r="I14" s="301"/>
      <c r="J14" s="192" t="s">
        <v>312</v>
      </c>
      <c r="K14" s="70"/>
      <c r="L14" s="70"/>
      <c r="M14" s="70"/>
      <c r="N14" s="7"/>
      <c r="O14" s="7"/>
      <c r="P14" s="7"/>
      <c r="Q14" s="7"/>
      <c r="R14" s="7"/>
      <c r="S14" s="7"/>
      <c r="T14" s="7"/>
      <c r="U14" s="7"/>
      <c r="V14" s="7"/>
      <c r="W14" s="7"/>
      <c r="X14" s="7"/>
      <c r="Y14" s="7"/>
      <c r="Z14" s="7"/>
      <c r="AA14" s="7"/>
      <c r="AB14" s="7"/>
      <c r="AC14" s="7"/>
    </row>
    <row r="15" spans="1:29" s="6" customFormat="1" ht="15.75">
      <c r="A15" s="297"/>
      <c r="B15" s="291" t="s">
        <v>84</v>
      </c>
      <c r="C15" s="303"/>
      <c r="D15" s="299"/>
      <c r="E15" s="303"/>
      <c r="F15" s="303"/>
      <c r="G15" s="303"/>
      <c r="H15" s="303"/>
      <c r="I15" s="304"/>
      <c r="J15" s="297"/>
      <c r="K15" s="70"/>
      <c r="L15" s="70"/>
      <c r="M15" s="70"/>
      <c r="N15" s="7"/>
      <c r="O15" s="7"/>
      <c r="P15" s="7"/>
      <c r="Q15" s="7"/>
      <c r="R15" s="7"/>
      <c r="S15" s="7"/>
      <c r="T15" s="7"/>
      <c r="U15" s="7"/>
      <c r="V15" s="7"/>
      <c r="W15" s="7"/>
      <c r="X15" s="7"/>
      <c r="Y15" s="7"/>
      <c r="Z15" s="7"/>
      <c r="AA15" s="7"/>
      <c r="AB15" s="7"/>
      <c r="AC15" s="7"/>
    </row>
    <row r="16" spans="10:13" ht="15">
      <c r="J16" s="263"/>
      <c r="K16" s="50"/>
      <c r="L16" s="50"/>
      <c r="M16" s="50"/>
    </row>
    <row r="17" spans="1:13" s="73" customFormat="1" ht="15">
      <c r="A17" s="308"/>
      <c r="B17" s="308" t="s">
        <v>85</v>
      </c>
      <c r="C17" s="309">
        <f>+'P&amp;L'!F30</f>
        <v>42447</v>
      </c>
      <c r="D17" s="308"/>
      <c r="E17" s="308"/>
      <c r="F17" s="308"/>
      <c r="G17" s="308"/>
      <c r="H17" s="308"/>
      <c r="I17" s="310"/>
      <c r="J17" s="204">
        <f>+'P&amp;L'!H30</f>
        <v>25365</v>
      </c>
      <c r="K17" s="72"/>
      <c r="L17" s="72"/>
      <c r="M17" s="72"/>
    </row>
    <row r="18" spans="3:13" ht="15">
      <c r="C18" s="309"/>
      <c r="J18" s="311"/>
      <c r="K18" s="50"/>
      <c r="L18" s="50"/>
      <c r="M18" s="50"/>
    </row>
    <row r="19" spans="2:13" ht="15">
      <c r="B19" s="305" t="s">
        <v>86</v>
      </c>
      <c r="C19" s="309"/>
      <c r="J19" s="311"/>
      <c r="K19" s="50"/>
      <c r="L19" s="50"/>
      <c r="M19" s="50"/>
    </row>
    <row r="20" spans="2:13" ht="15">
      <c r="B20" s="305" t="s">
        <v>217</v>
      </c>
      <c r="C20" s="312">
        <v>7265</v>
      </c>
      <c r="J20" s="313">
        <v>6193</v>
      </c>
      <c r="K20" s="50"/>
      <c r="L20" s="50"/>
      <c r="M20" s="50"/>
    </row>
    <row r="21" spans="2:13" ht="15">
      <c r="B21" s="314" t="s">
        <v>30</v>
      </c>
      <c r="C21" s="315">
        <v>-258</v>
      </c>
      <c r="J21" s="316">
        <v>-31</v>
      </c>
      <c r="K21" s="50"/>
      <c r="L21" s="50"/>
      <c r="M21" s="50"/>
    </row>
    <row r="22" spans="2:13" ht="15">
      <c r="B22" s="314" t="s">
        <v>252</v>
      </c>
      <c r="C22" s="315">
        <v>-192</v>
      </c>
      <c r="J22" s="316">
        <v>0</v>
      </c>
      <c r="K22" s="50"/>
      <c r="L22" s="50"/>
      <c r="M22" s="50"/>
    </row>
    <row r="23" spans="2:13" ht="15">
      <c r="B23" s="314" t="s">
        <v>31</v>
      </c>
      <c r="C23" s="315">
        <v>688</v>
      </c>
      <c r="J23" s="316">
        <v>365</v>
      </c>
      <c r="K23" s="50"/>
      <c r="L23" s="50"/>
      <c r="M23" s="50"/>
    </row>
    <row r="24" spans="2:13" ht="15">
      <c r="B24" s="314" t="s">
        <v>32</v>
      </c>
      <c r="C24" s="315">
        <v>-207</v>
      </c>
      <c r="J24" s="316">
        <v>-152</v>
      </c>
      <c r="K24" s="50"/>
      <c r="L24" s="50"/>
      <c r="M24" s="50"/>
    </row>
    <row r="25" spans="2:13" ht="15">
      <c r="B25" s="314" t="s">
        <v>251</v>
      </c>
      <c r="C25" s="315">
        <v>-893</v>
      </c>
      <c r="J25" s="316">
        <v>0</v>
      </c>
      <c r="K25" s="50"/>
      <c r="L25" s="50"/>
      <c r="M25" s="50"/>
    </row>
    <row r="26" spans="2:13" ht="15">
      <c r="B26" s="314" t="s">
        <v>33</v>
      </c>
      <c r="C26" s="315">
        <v>0</v>
      </c>
      <c r="J26" s="316">
        <v>2202</v>
      </c>
      <c r="K26" s="50"/>
      <c r="L26" s="50"/>
      <c r="M26" s="50"/>
    </row>
    <row r="27" spans="2:13" ht="15">
      <c r="B27" s="314" t="s">
        <v>225</v>
      </c>
      <c r="C27" s="315">
        <v>463</v>
      </c>
      <c r="J27" s="316">
        <v>77</v>
      </c>
      <c r="K27" s="50"/>
      <c r="L27" s="50"/>
      <c r="M27" s="50"/>
    </row>
    <row r="28" spans="2:13" ht="15">
      <c r="B28" s="314" t="s">
        <v>34</v>
      </c>
      <c r="C28" s="315">
        <v>0</v>
      </c>
      <c r="J28" s="316">
        <v>-216</v>
      </c>
      <c r="K28" s="50"/>
      <c r="L28" s="50"/>
      <c r="M28" s="50"/>
    </row>
    <row r="29" spans="2:13" ht="15">
      <c r="B29" s="314" t="s">
        <v>35</v>
      </c>
      <c r="C29" s="315">
        <v>24</v>
      </c>
      <c r="J29" s="316">
        <v>54</v>
      </c>
      <c r="K29" s="50"/>
      <c r="L29" s="50"/>
      <c r="M29" s="50"/>
    </row>
    <row r="30" spans="2:13" ht="15">
      <c r="B30" s="314" t="s">
        <v>36</v>
      </c>
      <c r="C30" s="315">
        <v>0</v>
      </c>
      <c r="J30" s="316">
        <v>20</v>
      </c>
      <c r="K30" s="50"/>
      <c r="L30" s="50"/>
      <c r="M30" s="50"/>
    </row>
    <row r="31" spans="2:13" ht="15">
      <c r="B31" s="314" t="s">
        <v>37</v>
      </c>
      <c r="C31" s="315">
        <v>-300</v>
      </c>
      <c r="J31" s="316">
        <v>-300</v>
      </c>
      <c r="K31" s="50"/>
      <c r="L31" s="50"/>
      <c r="M31" s="50"/>
    </row>
    <row r="32" spans="2:13" ht="15">
      <c r="B32" s="314" t="s">
        <v>170</v>
      </c>
      <c r="C32" s="315">
        <v>-141</v>
      </c>
      <c r="J32" s="316">
        <v>-139</v>
      </c>
      <c r="K32" s="50"/>
      <c r="L32" s="50"/>
      <c r="M32" s="50"/>
    </row>
    <row r="33" spans="2:13" ht="15">
      <c r="B33" s="305" t="s">
        <v>87</v>
      </c>
      <c r="C33" s="317">
        <f>9397+487</f>
        <v>9884</v>
      </c>
      <c r="J33" s="183">
        <v>8513</v>
      </c>
      <c r="K33" s="50"/>
      <c r="L33" s="50"/>
      <c r="M33" s="50"/>
    </row>
    <row r="34" spans="3:13" ht="15">
      <c r="C34" s="309"/>
      <c r="J34" s="311"/>
      <c r="K34" s="50"/>
      <c r="L34" s="50"/>
      <c r="M34" s="50"/>
    </row>
    <row r="35" spans="2:13" ht="15">
      <c r="B35" s="305" t="s">
        <v>88</v>
      </c>
      <c r="C35" s="309">
        <f>SUM(C17:C33)</f>
        <v>58780</v>
      </c>
      <c r="D35" s="318">
        <v>0</v>
      </c>
      <c r="E35" s="318">
        <v>0</v>
      </c>
      <c r="F35" s="318">
        <v>0</v>
      </c>
      <c r="G35" s="318">
        <v>0</v>
      </c>
      <c r="H35" s="318">
        <v>0</v>
      </c>
      <c r="I35" s="319">
        <v>0</v>
      </c>
      <c r="J35" s="320">
        <f>SUM(J17:J33)</f>
        <v>41951</v>
      </c>
      <c r="K35" s="50"/>
      <c r="L35" s="50"/>
      <c r="M35" s="50"/>
    </row>
    <row r="36" spans="3:13" ht="15">
      <c r="C36" s="309"/>
      <c r="J36" s="311"/>
      <c r="K36" s="50"/>
      <c r="L36" s="50"/>
      <c r="M36" s="50"/>
    </row>
    <row r="37" spans="2:13" ht="15">
      <c r="B37" s="305" t="s">
        <v>89</v>
      </c>
      <c r="C37" s="321">
        <v>-69601</v>
      </c>
      <c r="J37" s="313">
        <v>-39696</v>
      </c>
      <c r="K37" s="50"/>
      <c r="L37" s="50"/>
      <c r="M37" s="50"/>
    </row>
    <row r="38" spans="2:13" ht="15">
      <c r="B38" s="305" t="s">
        <v>144</v>
      </c>
      <c r="C38" s="315">
        <v>-152</v>
      </c>
      <c r="J38" s="316">
        <v>-48</v>
      </c>
      <c r="K38" s="50"/>
      <c r="L38" s="50"/>
      <c r="M38" s="50"/>
    </row>
    <row r="39" spans="2:13" ht="15">
      <c r="B39" s="305" t="s">
        <v>187</v>
      </c>
      <c r="C39" s="315">
        <v>-1489</v>
      </c>
      <c r="J39" s="316">
        <v>-3704</v>
      </c>
      <c r="K39" s="50"/>
      <c r="L39" s="50"/>
      <c r="M39" s="50"/>
    </row>
    <row r="40" spans="2:13" ht="15">
      <c r="B40" s="305" t="s">
        <v>145</v>
      </c>
      <c r="C40" s="315">
        <v>823</v>
      </c>
      <c r="D40" s="307"/>
      <c r="E40" s="307"/>
      <c r="F40" s="307"/>
      <c r="G40" s="307"/>
      <c r="H40" s="307"/>
      <c r="J40" s="316">
        <v>-16418</v>
      </c>
      <c r="K40" s="50"/>
      <c r="L40" s="50"/>
      <c r="M40" s="50"/>
    </row>
    <row r="41" spans="2:13" ht="15">
      <c r="B41" s="305" t="s">
        <v>216</v>
      </c>
      <c r="C41" s="315">
        <v>1531</v>
      </c>
      <c r="D41" s="307"/>
      <c r="E41" s="307"/>
      <c r="F41" s="307"/>
      <c r="G41" s="307"/>
      <c r="H41" s="307"/>
      <c r="J41" s="316">
        <v>-1255</v>
      </c>
      <c r="K41" s="50"/>
      <c r="L41" s="50"/>
      <c r="M41" s="50"/>
    </row>
    <row r="42" spans="2:13" ht="15">
      <c r="B42" s="290" t="s">
        <v>90</v>
      </c>
      <c r="C42" s="186">
        <v>265</v>
      </c>
      <c r="D42" s="307"/>
      <c r="E42" s="307"/>
      <c r="F42" s="307"/>
      <c r="G42" s="307"/>
      <c r="H42" s="307"/>
      <c r="J42" s="183">
        <v>-693</v>
      </c>
      <c r="K42" s="50"/>
      <c r="L42" s="50"/>
      <c r="M42" s="50"/>
    </row>
    <row r="43" spans="3:13" ht="15">
      <c r="C43" s="309"/>
      <c r="J43" s="311"/>
      <c r="K43" s="50"/>
      <c r="L43" s="50"/>
      <c r="M43" s="50"/>
    </row>
    <row r="44" spans="2:13" ht="15">
      <c r="B44" s="305" t="s">
        <v>38</v>
      </c>
      <c r="C44" s="204">
        <f>SUM(C35:C42)</f>
        <v>-9843</v>
      </c>
      <c r="D44" s="318">
        <v>0</v>
      </c>
      <c r="E44" s="318">
        <v>0</v>
      </c>
      <c r="F44" s="318">
        <v>0</v>
      </c>
      <c r="G44" s="318">
        <v>0</v>
      </c>
      <c r="H44" s="318">
        <v>0</v>
      </c>
      <c r="I44" s="319">
        <v>0</v>
      </c>
      <c r="J44" s="320">
        <f>SUM(J35:J42)</f>
        <v>-19863</v>
      </c>
      <c r="K44" s="50"/>
      <c r="L44" s="50"/>
      <c r="M44" s="50"/>
    </row>
    <row r="45" spans="3:13" ht="15">
      <c r="C45" s="204"/>
      <c r="J45" s="311"/>
      <c r="K45" s="50"/>
      <c r="L45" s="50"/>
      <c r="M45" s="50"/>
    </row>
    <row r="46" spans="2:13" ht="15">
      <c r="B46" s="305" t="s">
        <v>158</v>
      </c>
      <c r="C46" s="184">
        <f>-7419+64</f>
        <v>-7355</v>
      </c>
      <c r="J46" s="322">
        <v>-8765</v>
      </c>
      <c r="K46" s="50"/>
      <c r="L46" s="50"/>
      <c r="M46" s="50"/>
    </row>
    <row r="47" spans="2:13" ht="15">
      <c r="B47" s="305" t="s">
        <v>39</v>
      </c>
      <c r="C47" s="204">
        <f>+C44+C46</f>
        <v>-17198</v>
      </c>
      <c r="J47" s="320">
        <f>+J44+J46</f>
        <v>-28628</v>
      </c>
      <c r="K47" s="50"/>
      <c r="L47" s="50"/>
      <c r="M47" s="50"/>
    </row>
    <row r="48" spans="3:13" ht="15">
      <c r="C48" s="309"/>
      <c r="J48" s="311"/>
      <c r="K48" s="50"/>
      <c r="L48" s="50"/>
      <c r="M48" s="50"/>
    </row>
    <row r="49" spans="2:13" ht="15.75">
      <c r="B49" s="323" t="s">
        <v>91</v>
      </c>
      <c r="C49" s="309"/>
      <c r="J49" s="311"/>
      <c r="K49" s="50"/>
      <c r="L49" s="50"/>
      <c r="M49" s="50"/>
    </row>
    <row r="50" spans="3:13" ht="15">
      <c r="C50" s="309"/>
      <c r="J50" s="311"/>
      <c r="K50" s="50"/>
      <c r="L50" s="50"/>
      <c r="M50" s="50"/>
    </row>
    <row r="51" spans="2:13" ht="15">
      <c r="B51" s="324" t="s">
        <v>171</v>
      </c>
      <c r="C51" s="321">
        <v>36</v>
      </c>
      <c r="J51" s="313">
        <v>19</v>
      </c>
      <c r="K51" s="50"/>
      <c r="L51" s="50"/>
      <c r="M51" s="50"/>
    </row>
    <row r="52" spans="2:13" ht="15">
      <c r="B52" s="324" t="s">
        <v>229</v>
      </c>
      <c r="C52" s="315">
        <v>219</v>
      </c>
      <c r="J52" s="316">
        <v>216</v>
      </c>
      <c r="K52" s="50"/>
      <c r="L52" s="50"/>
      <c r="M52" s="50"/>
    </row>
    <row r="53" spans="2:13" ht="15">
      <c r="B53" s="324" t="s">
        <v>40</v>
      </c>
      <c r="C53" s="315">
        <v>-57</v>
      </c>
      <c r="J53" s="316">
        <v>0</v>
      </c>
      <c r="K53" s="50"/>
      <c r="L53" s="50"/>
      <c r="M53" s="50"/>
    </row>
    <row r="54" spans="2:13" ht="15">
      <c r="B54" s="324" t="s">
        <v>41</v>
      </c>
      <c r="C54" s="315">
        <v>0</v>
      </c>
      <c r="J54" s="316">
        <v>-150</v>
      </c>
      <c r="K54" s="50"/>
      <c r="L54" s="50"/>
      <c r="M54" s="50"/>
    </row>
    <row r="55" spans="2:13" ht="15">
      <c r="B55" s="324" t="s">
        <v>42</v>
      </c>
      <c r="C55" s="315">
        <v>481</v>
      </c>
      <c r="J55" s="316">
        <v>122</v>
      </c>
      <c r="K55" s="50"/>
      <c r="L55" s="50"/>
      <c r="M55" s="50"/>
    </row>
    <row r="56" spans="2:13" ht="15">
      <c r="B56" s="305" t="s">
        <v>43</v>
      </c>
      <c r="C56" s="186">
        <f>-13737+5559</f>
        <v>-8178</v>
      </c>
      <c r="J56" s="183">
        <v>-5730</v>
      </c>
      <c r="K56" s="50"/>
      <c r="L56" s="50"/>
      <c r="M56" s="50"/>
    </row>
    <row r="57" spans="3:13" ht="15">
      <c r="C57" s="325"/>
      <c r="J57" s="326"/>
      <c r="K57" s="50"/>
      <c r="L57" s="50"/>
      <c r="M57" s="50"/>
    </row>
    <row r="58" spans="2:13" ht="15">
      <c r="B58" s="305" t="s">
        <v>147</v>
      </c>
      <c r="C58" s="226">
        <f>SUM(C51:C57)</f>
        <v>-7499</v>
      </c>
      <c r="D58" s="319">
        <v>0</v>
      </c>
      <c r="E58" s="319">
        <v>0</v>
      </c>
      <c r="F58" s="319">
        <v>0</v>
      </c>
      <c r="G58" s="319">
        <v>0</v>
      </c>
      <c r="H58" s="319">
        <v>0</v>
      </c>
      <c r="I58" s="319">
        <v>0</v>
      </c>
      <c r="J58" s="227">
        <f>SUM(J51:J57)</f>
        <v>-5523</v>
      </c>
      <c r="K58" s="50"/>
      <c r="L58" s="50"/>
      <c r="M58" s="50"/>
    </row>
    <row r="59" spans="3:13" ht="15">
      <c r="C59" s="325"/>
      <c r="D59" s="319"/>
      <c r="E59" s="319"/>
      <c r="F59" s="319"/>
      <c r="G59" s="319"/>
      <c r="H59" s="319"/>
      <c r="I59" s="319"/>
      <c r="J59" s="326"/>
      <c r="K59" s="50"/>
      <c r="L59" s="50"/>
      <c r="M59" s="50"/>
    </row>
    <row r="60" spans="2:13" ht="15.75">
      <c r="B60" s="323" t="s">
        <v>92</v>
      </c>
      <c r="C60" s="309"/>
      <c r="J60" s="311"/>
      <c r="K60" s="50"/>
      <c r="L60" s="50"/>
      <c r="M60" s="50"/>
    </row>
    <row r="61" spans="2:13" ht="15.75">
      <c r="B61" s="323"/>
      <c r="C61" s="309"/>
      <c r="J61" s="311"/>
      <c r="K61" s="50"/>
      <c r="L61" s="50"/>
      <c r="M61" s="50"/>
    </row>
    <row r="62" spans="2:13" ht="15">
      <c r="B62" s="305" t="s">
        <v>146</v>
      </c>
      <c r="C62" s="321">
        <f>-C33</f>
        <v>-9884</v>
      </c>
      <c r="J62" s="313">
        <v>-8515</v>
      </c>
      <c r="K62" s="50"/>
      <c r="L62" s="50"/>
      <c r="M62" s="50"/>
    </row>
    <row r="63" spans="2:13" ht="15">
      <c r="B63" s="324" t="s">
        <v>44</v>
      </c>
      <c r="C63" s="315">
        <f>28362-15000</f>
        <v>13362</v>
      </c>
      <c r="J63" s="316">
        <v>99932</v>
      </c>
      <c r="K63" s="50"/>
      <c r="L63" s="50"/>
      <c r="M63" s="50"/>
    </row>
    <row r="64" spans="2:13" ht="15">
      <c r="B64" s="324" t="s">
        <v>248</v>
      </c>
      <c r="C64" s="315">
        <v>15000</v>
      </c>
      <c r="J64" s="316">
        <v>-14400</v>
      </c>
      <c r="K64" s="50"/>
      <c r="L64" s="50"/>
      <c r="M64" s="50"/>
    </row>
    <row r="65" spans="2:13" ht="15">
      <c r="B65" s="324" t="s">
        <v>45</v>
      </c>
      <c r="C65" s="315">
        <v>-5206</v>
      </c>
      <c r="J65" s="316">
        <v>-5135</v>
      </c>
      <c r="K65" s="50"/>
      <c r="L65" s="50"/>
      <c r="M65" s="50"/>
    </row>
    <row r="66" spans="2:13" ht="15">
      <c r="B66" s="324" t="s">
        <v>46</v>
      </c>
      <c r="C66" s="315">
        <v>0</v>
      </c>
      <c r="J66" s="316">
        <v>1699</v>
      </c>
      <c r="K66" s="50"/>
      <c r="L66" s="50"/>
      <c r="M66" s="50"/>
    </row>
    <row r="67" spans="2:13" ht="15">
      <c r="B67" s="324" t="s">
        <v>172</v>
      </c>
      <c r="C67" s="315">
        <v>-2854</v>
      </c>
      <c r="J67" s="316">
        <v>-2538</v>
      </c>
      <c r="K67" s="50"/>
      <c r="L67" s="50"/>
      <c r="M67" s="50"/>
    </row>
    <row r="68" spans="2:13" ht="15">
      <c r="B68" s="324" t="s">
        <v>223</v>
      </c>
      <c r="C68" s="315">
        <v>-800</v>
      </c>
      <c r="J68" s="316">
        <v>-5039</v>
      </c>
      <c r="K68" s="50"/>
      <c r="L68" s="50"/>
      <c r="M68" s="50"/>
    </row>
    <row r="69" spans="2:13" ht="15">
      <c r="B69" s="324" t="s">
        <v>228</v>
      </c>
      <c r="C69" s="186">
        <v>-1227</v>
      </c>
      <c r="J69" s="183">
        <v>-1246</v>
      </c>
      <c r="K69" s="50"/>
      <c r="L69" s="50"/>
      <c r="M69" s="50"/>
    </row>
    <row r="70" spans="3:13" ht="15">
      <c r="C70" s="325"/>
      <c r="J70" s="326"/>
      <c r="K70" s="50"/>
      <c r="L70" s="50"/>
      <c r="M70" s="50"/>
    </row>
    <row r="71" spans="2:13" ht="15">
      <c r="B71" s="305" t="s">
        <v>47</v>
      </c>
      <c r="C71" s="184">
        <f>SUM(C62:C70)</f>
        <v>8391</v>
      </c>
      <c r="D71" s="327">
        <v>0</v>
      </c>
      <c r="E71" s="327">
        <v>0</v>
      </c>
      <c r="F71" s="327">
        <v>0</v>
      </c>
      <c r="G71" s="327">
        <v>0</v>
      </c>
      <c r="H71" s="327">
        <v>0</v>
      </c>
      <c r="I71" s="319">
        <v>0</v>
      </c>
      <c r="J71" s="322">
        <f>SUM(J62:J70)</f>
        <v>64758</v>
      </c>
      <c r="K71" s="50"/>
      <c r="L71" s="50"/>
      <c r="M71" s="50"/>
    </row>
    <row r="72" spans="3:13" ht="15">
      <c r="C72" s="309"/>
      <c r="J72" s="311"/>
      <c r="K72" s="50"/>
      <c r="L72" s="50"/>
      <c r="M72" s="50"/>
    </row>
    <row r="73" spans="2:13" ht="15.75">
      <c r="B73" s="323" t="s">
        <v>48</v>
      </c>
      <c r="C73" s="204">
        <f>C47+C58+C71</f>
        <v>-16306</v>
      </c>
      <c r="D73" s="318">
        <v>0</v>
      </c>
      <c r="E73" s="318">
        <v>0</v>
      </c>
      <c r="F73" s="318">
        <v>0</v>
      </c>
      <c r="G73" s="318">
        <v>0</v>
      </c>
      <c r="H73" s="318">
        <v>0</v>
      </c>
      <c r="I73" s="319">
        <v>0</v>
      </c>
      <c r="J73" s="320">
        <f>J47+J58+J71</f>
        <v>30607</v>
      </c>
      <c r="K73" s="50"/>
      <c r="L73" s="50"/>
      <c r="M73" s="50"/>
    </row>
    <row r="74" spans="3:13" ht="15">
      <c r="C74" s="309"/>
      <c r="J74" s="311"/>
      <c r="K74" s="50"/>
      <c r="L74" s="50"/>
      <c r="M74" s="50"/>
    </row>
    <row r="75" spans="2:13" ht="15.75">
      <c r="B75" s="323" t="s">
        <v>93</v>
      </c>
      <c r="C75" s="328">
        <v>8047</v>
      </c>
      <c r="D75" s="318"/>
      <c r="E75" s="318"/>
      <c r="F75" s="318"/>
      <c r="G75" s="318"/>
      <c r="H75" s="318"/>
      <c r="I75" s="319"/>
      <c r="J75" s="329">
        <v>-22560</v>
      </c>
      <c r="K75" s="50"/>
      <c r="L75" s="50"/>
      <c r="M75" s="50"/>
    </row>
    <row r="76" spans="2:13" ht="15.75">
      <c r="B76" s="323"/>
      <c r="C76" s="325"/>
      <c r="J76" s="326"/>
      <c r="K76" s="50"/>
      <c r="L76" s="50"/>
      <c r="M76" s="50"/>
    </row>
    <row r="77" spans="2:13" ht="16.5" thickBot="1">
      <c r="B77" s="323" t="s">
        <v>94</v>
      </c>
      <c r="C77" s="330">
        <f>SUM(C73:C75)</f>
        <v>-8259</v>
      </c>
      <c r="D77" s="331" t="e">
        <v>#REF!</v>
      </c>
      <c r="E77" s="331" t="e">
        <v>#REF!</v>
      </c>
      <c r="F77" s="331" t="e">
        <v>#REF!</v>
      </c>
      <c r="G77" s="331" t="e">
        <v>#REF!</v>
      </c>
      <c r="H77" s="331" t="e">
        <v>#REF!</v>
      </c>
      <c r="I77" s="332">
        <v>0</v>
      </c>
      <c r="J77" s="333">
        <f>SUM(J73:J75)</f>
        <v>8047</v>
      </c>
      <c r="K77" s="50"/>
      <c r="L77" s="50"/>
      <c r="M77" s="50"/>
    </row>
    <row r="78" spans="3:13" ht="15">
      <c r="C78" s="309"/>
      <c r="J78" s="311"/>
      <c r="K78" s="50"/>
      <c r="L78" s="50"/>
      <c r="M78" s="50"/>
    </row>
    <row r="79" spans="2:13" ht="15.75">
      <c r="B79" s="323" t="s">
        <v>95</v>
      </c>
      <c r="C79" s="309"/>
      <c r="J79" s="334"/>
      <c r="K79" s="50"/>
      <c r="L79" s="50"/>
      <c r="M79" s="50"/>
    </row>
    <row r="80" spans="3:13" ht="15">
      <c r="C80" s="309"/>
      <c r="J80" s="334"/>
      <c r="K80" s="50"/>
      <c r="L80" s="50"/>
      <c r="M80" s="50"/>
    </row>
    <row r="81" spans="2:13" ht="15">
      <c r="B81" s="305" t="s">
        <v>96</v>
      </c>
      <c r="C81" s="204">
        <v>9204</v>
      </c>
      <c r="J81" s="204">
        <v>12220</v>
      </c>
      <c r="K81" s="50"/>
      <c r="L81" s="50"/>
      <c r="M81" s="50"/>
    </row>
    <row r="82" spans="2:13" ht="15">
      <c r="B82" s="305" t="s">
        <v>97</v>
      </c>
      <c r="C82" s="204">
        <v>-17463</v>
      </c>
      <c r="J82" s="204">
        <v>-4173</v>
      </c>
      <c r="K82" s="50"/>
      <c r="L82" s="50"/>
      <c r="M82" s="50"/>
    </row>
    <row r="83" spans="3:13" ht="16.5" thickBot="1">
      <c r="C83" s="247">
        <f>SUM(C81:C82)</f>
        <v>-8259</v>
      </c>
      <c r="D83" s="331">
        <v>0</v>
      </c>
      <c r="E83" s="331">
        <v>0</v>
      </c>
      <c r="F83" s="331">
        <v>0</v>
      </c>
      <c r="G83" s="331">
        <v>0</v>
      </c>
      <c r="H83" s="331">
        <v>0</v>
      </c>
      <c r="I83" s="332">
        <v>0</v>
      </c>
      <c r="J83" s="247">
        <f>SUM(J81:J82)</f>
        <v>8047</v>
      </c>
      <c r="K83" s="50"/>
      <c r="L83" s="50"/>
      <c r="M83" s="50"/>
    </row>
    <row r="84" spans="3:13" ht="15.75">
      <c r="C84" s="335"/>
      <c r="D84" s="332"/>
      <c r="E84" s="332"/>
      <c r="F84" s="332"/>
      <c r="G84" s="332"/>
      <c r="H84" s="332"/>
      <c r="I84" s="332"/>
      <c r="J84" s="253"/>
      <c r="K84" s="50"/>
      <c r="L84" s="50"/>
      <c r="M84" s="50"/>
    </row>
    <row r="85" spans="2:13" ht="15">
      <c r="B85" s="340" t="s">
        <v>347</v>
      </c>
      <c r="C85" s="354"/>
      <c r="D85" s="354"/>
      <c r="E85" s="354"/>
      <c r="F85" s="354"/>
      <c r="G85" s="354"/>
      <c r="H85" s="354"/>
      <c r="I85" s="354"/>
      <c r="J85" s="354"/>
      <c r="K85" s="50"/>
      <c r="L85" s="50"/>
      <c r="M85" s="50"/>
    </row>
    <row r="86" spans="2:13" ht="15">
      <c r="B86" s="354"/>
      <c r="C86" s="354"/>
      <c r="D86" s="354"/>
      <c r="E86" s="354"/>
      <c r="F86" s="354"/>
      <c r="G86" s="354"/>
      <c r="H86" s="354"/>
      <c r="I86" s="354"/>
      <c r="J86" s="354"/>
      <c r="K86" s="50"/>
      <c r="L86" s="50"/>
      <c r="M86" s="50"/>
    </row>
    <row r="87" spans="3:13" ht="15">
      <c r="C87" s="309"/>
      <c r="D87" s="318" t="e">
        <f aca="true" t="shared" si="0" ref="D87:I87">D77-D83</f>
        <v>#REF!</v>
      </c>
      <c r="E87" s="318" t="e">
        <f t="shared" si="0"/>
        <v>#REF!</v>
      </c>
      <c r="F87" s="318" t="e">
        <f t="shared" si="0"/>
        <v>#REF!</v>
      </c>
      <c r="G87" s="318" t="e">
        <f t="shared" si="0"/>
        <v>#REF!</v>
      </c>
      <c r="H87" s="318" t="e">
        <f t="shared" si="0"/>
        <v>#REF!</v>
      </c>
      <c r="I87" s="319">
        <f t="shared" si="0"/>
        <v>0</v>
      </c>
      <c r="J87" s="336"/>
      <c r="K87" s="50"/>
      <c r="L87" s="50"/>
      <c r="M87" s="50"/>
    </row>
    <row r="88" spans="2:13" ht="15">
      <c r="B88" s="215"/>
      <c r="J88" s="336"/>
      <c r="K88" s="50"/>
      <c r="L88" s="50"/>
      <c r="M88" s="50"/>
    </row>
    <row r="89" spans="10:13" ht="15">
      <c r="J89" s="336"/>
      <c r="K89" s="50"/>
      <c r="L89" s="50"/>
      <c r="M89" s="50"/>
    </row>
    <row r="90" spans="10:13" ht="15">
      <c r="J90" s="336"/>
      <c r="K90" s="50"/>
      <c r="L90" s="50"/>
      <c r="M90" s="50"/>
    </row>
    <row r="91" spans="10:13" ht="15">
      <c r="J91" s="336"/>
      <c r="K91" s="50"/>
      <c r="L91" s="50"/>
      <c r="M91" s="50"/>
    </row>
    <row r="92" spans="10:13" ht="15">
      <c r="J92" s="336"/>
      <c r="K92" s="50"/>
      <c r="L92" s="50"/>
      <c r="M92" s="50"/>
    </row>
    <row r="93" spans="2:13" ht="15">
      <c r="B93" s="337"/>
      <c r="K93" s="50"/>
      <c r="L93" s="50"/>
      <c r="M93" s="50"/>
    </row>
    <row r="94" spans="2:13" ht="15">
      <c r="B94" s="337"/>
      <c r="K94" s="50"/>
      <c r="L94" s="50"/>
      <c r="M94" s="50"/>
    </row>
    <row r="95" spans="11:13" ht="15">
      <c r="K95" s="50"/>
      <c r="L95" s="50"/>
      <c r="M95" s="50"/>
    </row>
    <row r="96" spans="11:13" ht="15">
      <c r="K96" s="50"/>
      <c r="L96" s="50"/>
      <c r="M96" s="50"/>
    </row>
    <row r="97" spans="11:13" ht="15">
      <c r="K97" s="50"/>
      <c r="L97" s="50"/>
      <c r="M97" s="50"/>
    </row>
    <row r="98" spans="11:13" ht="15">
      <c r="K98" s="50"/>
      <c r="L98" s="50"/>
      <c r="M98" s="50"/>
    </row>
    <row r="99" spans="11:13" ht="15">
      <c r="K99" s="50"/>
      <c r="L99" s="50"/>
      <c r="M99" s="50"/>
    </row>
    <row r="100" spans="11:13" ht="15">
      <c r="K100" s="50"/>
      <c r="L100" s="50"/>
      <c r="M100" s="50"/>
    </row>
    <row r="101" spans="11:13" ht="15">
      <c r="K101" s="50"/>
      <c r="L101" s="50"/>
      <c r="M101" s="50"/>
    </row>
    <row r="102" spans="11:13" ht="15">
      <c r="K102" s="50"/>
      <c r="L102" s="50"/>
      <c r="M102" s="50"/>
    </row>
    <row r="103" spans="11:13" ht="15">
      <c r="K103" s="50"/>
      <c r="L103" s="50"/>
      <c r="M103" s="50"/>
    </row>
    <row r="104" spans="11:13" ht="15">
      <c r="K104" s="50"/>
      <c r="L104" s="50"/>
      <c r="M104" s="50"/>
    </row>
    <row r="105" spans="11:13" ht="15">
      <c r="K105" s="50"/>
      <c r="L105" s="50"/>
      <c r="M105" s="50"/>
    </row>
    <row r="106" spans="11:13" ht="15">
      <c r="K106" s="50"/>
      <c r="L106" s="50"/>
      <c r="M106" s="50"/>
    </row>
    <row r="107" spans="11:13" ht="15">
      <c r="K107" s="50"/>
      <c r="L107" s="50"/>
      <c r="M107" s="50"/>
    </row>
    <row r="108" spans="11:13" ht="15">
      <c r="K108" s="50"/>
      <c r="L108" s="50"/>
      <c r="M108" s="50"/>
    </row>
    <row r="109" spans="11:13" ht="15">
      <c r="K109" s="50"/>
      <c r="L109" s="50"/>
      <c r="M109" s="50"/>
    </row>
    <row r="110" spans="11:13" ht="15">
      <c r="K110" s="50"/>
      <c r="L110" s="50"/>
      <c r="M110" s="50"/>
    </row>
    <row r="111" spans="11:13" ht="15">
      <c r="K111" s="50"/>
      <c r="L111" s="50"/>
      <c r="M111" s="50"/>
    </row>
    <row r="112" spans="11:13" ht="15">
      <c r="K112" s="50"/>
      <c r="L112" s="50"/>
      <c r="M112" s="50"/>
    </row>
    <row r="113" spans="11:13" ht="15">
      <c r="K113" s="50"/>
      <c r="L113" s="50"/>
      <c r="M113" s="50"/>
    </row>
    <row r="114" spans="11:13" ht="15">
      <c r="K114" s="50"/>
      <c r="L114" s="50"/>
      <c r="M114" s="50"/>
    </row>
    <row r="134" spans="2:9" ht="38.25" customHeight="1">
      <c r="B134" s="308"/>
      <c r="D134" s="308"/>
      <c r="E134" s="308"/>
      <c r="F134" s="308"/>
      <c r="G134" s="308"/>
      <c r="H134" s="308"/>
      <c r="I134" s="310"/>
    </row>
    <row r="135" spans="2:9" ht="15">
      <c r="B135" s="308"/>
      <c r="D135" s="308"/>
      <c r="E135" s="308"/>
      <c r="F135" s="308"/>
      <c r="G135" s="308"/>
      <c r="H135" s="308"/>
      <c r="I135" s="310"/>
    </row>
    <row r="138" ht="51.75" customHeight="1"/>
    <row r="139" ht="9" customHeight="1"/>
    <row r="140" ht="6" customHeight="1"/>
    <row r="251" ht="15">
      <c r="B251" s="305" t="s">
        <v>50</v>
      </c>
    </row>
    <row r="252" ht="15">
      <c r="B252" s="305" t="s">
        <v>49</v>
      </c>
    </row>
    <row r="298" spans="2:9" ht="15">
      <c r="B298" s="308"/>
      <c r="D298" s="308"/>
      <c r="E298" s="308"/>
      <c r="F298" s="308"/>
      <c r="G298" s="308"/>
      <c r="H298" s="308"/>
      <c r="I298" s="310"/>
    </row>
  </sheetData>
  <mergeCells count="3">
    <mergeCell ref="F13:G13"/>
    <mergeCell ref="B85:J86"/>
    <mergeCell ref="C9:J9"/>
  </mergeCells>
  <printOptions/>
  <pageMargins left="1.1" right="0" top="0.3" bottom="0.25" header="0.2" footer="0.2"/>
  <pageSetup fitToHeight="1" fitToWidth="1" horizontalDpi="600" verticalDpi="600" orientation="portrait" paperSize="9" scale="61" r:id="rId2"/>
  <headerFooter alignWithMargins="0">
    <oddFooter>&amp;C10</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A296"/>
  <sheetViews>
    <sheetView zoomScale="75" zoomScaleNormal="75" workbookViewId="0" topLeftCell="A1">
      <selection activeCell="B7" sqref="B7"/>
    </sheetView>
  </sheetViews>
  <sheetFormatPr defaultColWidth="9.140625" defaultRowHeight="12.75"/>
  <cols>
    <col min="1" max="1" width="1.57421875" style="53" customWidth="1"/>
    <col min="2" max="2" width="41.00390625" style="53" customWidth="1"/>
    <col min="3" max="3" width="13.57421875" style="68" customWidth="1"/>
    <col min="4" max="4" width="2.7109375" style="68" customWidth="1"/>
    <col min="5" max="5" width="12.7109375" style="68" customWidth="1"/>
    <col min="6" max="6" width="2.28125" style="68" customWidth="1"/>
    <col min="7" max="7" width="13.57421875" style="68" bestFit="1" customWidth="1"/>
    <col min="8" max="8" width="2.421875" style="68" customWidth="1"/>
    <col min="9" max="9" width="14.28125" style="68" customWidth="1"/>
    <col min="10" max="10" width="3.00390625" style="68" customWidth="1"/>
    <col min="11" max="11" width="11.8515625" style="68" bestFit="1" customWidth="1"/>
    <col min="12" max="12" width="3.140625" style="68" customWidth="1"/>
    <col min="13" max="13" width="12.28125" style="92" customWidth="1"/>
    <col min="14" max="14" width="3.7109375" style="68" customWidth="1"/>
    <col min="15" max="15" width="12.28125" style="92" customWidth="1"/>
    <col min="16" max="16" width="3.140625" style="68" customWidth="1"/>
    <col min="17" max="17" width="14.7109375" style="92" customWidth="1"/>
    <col min="18" max="18" width="14.57421875" style="68" bestFit="1" customWidth="1"/>
    <col min="19" max="16384" width="9.140625" style="53" customWidth="1"/>
  </cols>
  <sheetData>
    <row r="1" spans="3:27" s="4" customFormat="1" ht="20.25">
      <c r="C1" s="38"/>
      <c r="D1" s="38"/>
      <c r="E1" s="39"/>
      <c r="F1" s="39"/>
      <c r="G1" s="40"/>
      <c r="H1" s="39"/>
      <c r="I1" s="39"/>
      <c r="J1" s="40"/>
      <c r="K1" s="39"/>
      <c r="L1" s="39"/>
      <c r="M1" s="85"/>
      <c r="N1" s="39"/>
      <c r="O1" s="85"/>
      <c r="P1" s="39"/>
      <c r="Q1" s="94"/>
      <c r="R1" s="39"/>
      <c r="S1" s="24"/>
      <c r="T1" s="23"/>
      <c r="U1" s="23"/>
      <c r="V1" s="1"/>
      <c r="W1" s="2"/>
      <c r="X1" s="2"/>
      <c r="Y1" s="2"/>
      <c r="Z1" s="2"/>
      <c r="AA1" s="2"/>
    </row>
    <row r="2" spans="3:27" s="4" customFormat="1" ht="20.25">
      <c r="C2" s="38"/>
      <c r="D2" s="38"/>
      <c r="E2" s="39"/>
      <c r="F2" s="39"/>
      <c r="G2" s="40"/>
      <c r="H2" s="39"/>
      <c r="I2" s="39"/>
      <c r="J2" s="40"/>
      <c r="K2" s="39"/>
      <c r="L2" s="39"/>
      <c r="M2" s="85"/>
      <c r="N2" s="39"/>
      <c r="O2" s="85"/>
      <c r="P2" s="39"/>
      <c r="Q2" s="94"/>
      <c r="R2" s="39"/>
      <c r="S2" s="24"/>
      <c r="T2" s="23"/>
      <c r="U2" s="23"/>
      <c r="V2" s="1"/>
      <c r="W2" s="2"/>
      <c r="X2" s="2"/>
      <c r="Y2" s="2"/>
      <c r="Z2" s="2"/>
      <c r="AA2" s="2"/>
    </row>
    <row r="3" spans="2:27" s="4" customFormat="1" ht="20.25">
      <c r="B3" s="8" t="s">
        <v>182</v>
      </c>
      <c r="C3" s="38"/>
      <c r="D3" s="38"/>
      <c r="E3" s="39"/>
      <c r="F3" s="39"/>
      <c r="G3" s="40"/>
      <c r="H3" s="39"/>
      <c r="I3" s="39"/>
      <c r="J3" s="40"/>
      <c r="K3" s="39"/>
      <c r="L3" s="39"/>
      <c r="M3" s="85"/>
      <c r="N3" s="39"/>
      <c r="O3" s="85"/>
      <c r="P3" s="39"/>
      <c r="Q3" s="94"/>
      <c r="R3" s="39"/>
      <c r="S3" s="24"/>
      <c r="T3" s="23"/>
      <c r="U3" s="23"/>
      <c r="V3" s="1"/>
      <c r="W3" s="2"/>
      <c r="X3" s="2"/>
      <c r="Y3" s="2"/>
      <c r="Z3" s="2"/>
      <c r="AA3" s="2"/>
    </row>
    <row r="4" spans="2:27" s="4" customFormat="1" ht="20.25">
      <c r="B4" s="8"/>
      <c r="C4" s="38"/>
      <c r="D4" s="38"/>
      <c r="E4" s="39"/>
      <c r="F4" s="39"/>
      <c r="G4" s="40"/>
      <c r="H4" s="39"/>
      <c r="I4" s="39"/>
      <c r="J4" s="40"/>
      <c r="K4" s="12"/>
      <c r="L4" s="39"/>
      <c r="M4" s="85"/>
      <c r="N4" s="39"/>
      <c r="O4" s="85"/>
      <c r="P4" s="39"/>
      <c r="Q4" s="94"/>
      <c r="R4" s="39"/>
      <c r="S4" s="24"/>
      <c r="T4" s="23"/>
      <c r="U4" s="23"/>
      <c r="V4" s="1"/>
      <c r="W4" s="2"/>
      <c r="X4" s="2"/>
      <c r="Y4" s="2"/>
      <c r="Z4" s="2"/>
      <c r="AA4" s="2"/>
    </row>
    <row r="5" spans="2:22" s="4" customFormat="1" ht="15">
      <c r="B5" s="26" t="str">
        <f>+'Notes-pg 7'!A5</f>
        <v>QUARTERLY REPORT FOR THE FOURTH QUARTER ENDED 31 JULY 2008</v>
      </c>
      <c r="C5" s="38"/>
      <c r="D5" s="38"/>
      <c r="E5" s="39"/>
      <c r="F5" s="39"/>
      <c r="G5" s="40"/>
      <c r="H5" s="39"/>
      <c r="I5" s="39"/>
      <c r="J5" s="40"/>
      <c r="K5" s="39"/>
      <c r="L5" s="39"/>
      <c r="M5" s="85"/>
      <c r="N5" s="39"/>
      <c r="O5" s="85"/>
      <c r="P5" s="39"/>
      <c r="Q5" s="94"/>
      <c r="R5" s="39"/>
      <c r="S5" s="24"/>
      <c r="T5" s="23"/>
      <c r="U5" s="23"/>
      <c r="V5" s="3"/>
    </row>
    <row r="6" spans="2:22" s="4" customFormat="1" ht="12.75" customHeight="1">
      <c r="B6" s="28"/>
      <c r="C6" s="41"/>
      <c r="D6" s="41"/>
      <c r="E6" s="40"/>
      <c r="F6" s="42"/>
      <c r="G6" s="42"/>
      <c r="H6" s="40"/>
      <c r="I6" s="40"/>
      <c r="J6" s="40"/>
      <c r="K6" s="40"/>
      <c r="L6" s="40"/>
      <c r="M6" s="86"/>
      <c r="N6" s="40"/>
      <c r="O6" s="86"/>
      <c r="P6" s="40"/>
      <c r="Q6" s="95"/>
      <c r="R6" s="40"/>
      <c r="S6" s="23"/>
      <c r="T6" s="23"/>
      <c r="U6" s="23"/>
      <c r="V6" s="3"/>
    </row>
    <row r="7" spans="2:22" s="4" customFormat="1" ht="15">
      <c r="B7" s="44" t="s">
        <v>201</v>
      </c>
      <c r="E7" s="40"/>
      <c r="F7" s="40"/>
      <c r="G7" s="40"/>
      <c r="H7" s="40"/>
      <c r="I7" s="40"/>
      <c r="J7" s="40"/>
      <c r="K7" s="40"/>
      <c r="L7" s="40"/>
      <c r="M7" s="86"/>
      <c r="N7" s="40"/>
      <c r="O7" s="86"/>
      <c r="P7" s="40"/>
      <c r="Q7" s="95"/>
      <c r="R7" s="40"/>
      <c r="S7" s="23"/>
      <c r="T7" s="23"/>
      <c r="U7" s="23"/>
      <c r="V7" s="3"/>
    </row>
    <row r="8" spans="2:22" s="4" customFormat="1" ht="15">
      <c r="B8" s="45"/>
      <c r="C8" s="43"/>
      <c r="D8" s="43"/>
      <c r="E8" s="40"/>
      <c r="F8" s="40"/>
      <c r="G8" s="40"/>
      <c r="H8" s="40"/>
      <c r="I8" s="40"/>
      <c r="J8" s="40"/>
      <c r="K8" s="40"/>
      <c r="L8" s="40"/>
      <c r="M8" s="86"/>
      <c r="N8" s="40"/>
      <c r="O8" s="86"/>
      <c r="P8" s="40"/>
      <c r="Q8" s="95"/>
      <c r="R8" s="40"/>
      <c r="S8" s="23"/>
      <c r="T8" s="23"/>
      <c r="U8" s="23"/>
      <c r="V8" s="3"/>
    </row>
    <row r="9" spans="2:22" s="4" customFormat="1" ht="15">
      <c r="B9" s="46"/>
      <c r="C9" s="43"/>
      <c r="D9" s="43"/>
      <c r="E9" s="40"/>
      <c r="F9" s="40"/>
      <c r="G9" s="40"/>
      <c r="H9" s="40"/>
      <c r="I9" s="40"/>
      <c r="J9" s="40"/>
      <c r="K9" s="40"/>
      <c r="L9" s="40"/>
      <c r="M9" s="86"/>
      <c r="N9" s="40"/>
      <c r="O9" s="86"/>
      <c r="P9" s="40"/>
      <c r="Q9" s="95"/>
      <c r="R9" s="40"/>
      <c r="S9" s="23"/>
      <c r="T9" s="23"/>
      <c r="U9" s="23"/>
      <c r="V9" s="3"/>
    </row>
    <row r="10" spans="3:17" s="47" customFormat="1" ht="15" customHeight="1">
      <c r="C10" s="57" t="s">
        <v>203</v>
      </c>
      <c r="D10" s="57"/>
      <c r="E10" s="57" t="s">
        <v>98</v>
      </c>
      <c r="F10" s="57"/>
      <c r="G10" s="57" t="s">
        <v>203</v>
      </c>
      <c r="H10" s="57"/>
      <c r="I10" s="57" t="s">
        <v>242</v>
      </c>
      <c r="J10" s="57"/>
      <c r="K10" s="57" t="s">
        <v>202</v>
      </c>
      <c r="L10" s="57"/>
      <c r="M10" s="57" t="s">
        <v>236</v>
      </c>
      <c r="N10" s="57"/>
      <c r="O10" s="57" t="s">
        <v>237</v>
      </c>
      <c r="P10" s="57"/>
      <c r="Q10" s="57" t="s">
        <v>235</v>
      </c>
    </row>
    <row r="11" spans="2:17" s="47" customFormat="1" ht="15">
      <c r="B11" s="49"/>
      <c r="C11" s="57" t="s">
        <v>98</v>
      </c>
      <c r="D11" s="57"/>
      <c r="E11" s="57" t="s">
        <v>177</v>
      </c>
      <c r="F11" s="57"/>
      <c r="G11" s="57" t="s">
        <v>99</v>
      </c>
      <c r="H11" s="57"/>
      <c r="I11" s="57" t="s">
        <v>177</v>
      </c>
      <c r="J11" s="57"/>
      <c r="K11" s="57" t="s">
        <v>219</v>
      </c>
      <c r="L11" s="57"/>
      <c r="M11" s="57" t="s">
        <v>231</v>
      </c>
      <c r="N11" s="57"/>
      <c r="O11" s="57" t="s">
        <v>234</v>
      </c>
      <c r="P11" s="57"/>
      <c r="Q11" s="57"/>
    </row>
    <row r="12" spans="2:17" s="47" customFormat="1" ht="15" customHeight="1">
      <c r="B12" s="49"/>
      <c r="L12" s="57"/>
      <c r="M12" s="57" t="s">
        <v>232</v>
      </c>
      <c r="N12" s="57"/>
      <c r="O12" s="57"/>
      <c r="P12" s="57"/>
      <c r="Q12" s="57"/>
    </row>
    <row r="13" spans="2:17" s="47" customFormat="1" ht="15" customHeight="1">
      <c r="B13" s="49"/>
      <c r="C13" s="57"/>
      <c r="D13" s="57"/>
      <c r="E13" s="57"/>
      <c r="F13" s="57"/>
      <c r="G13" s="57"/>
      <c r="H13" s="57"/>
      <c r="I13" s="57"/>
      <c r="J13" s="57"/>
      <c r="K13" s="57"/>
      <c r="L13" s="57"/>
      <c r="M13" s="57" t="s">
        <v>233</v>
      </c>
      <c r="N13" s="57"/>
      <c r="O13" s="57"/>
      <c r="P13" s="57"/>
      <c r="Q13" s="57"/>
    </row>
    <row r="14" spans="2:17" s="47" customFormat="1" ht="15" customHeight="1">
      <c r="B14" s="49"/>
      <c r="C14" s="57" t="s">
        <v>72</v>
      </c>
      <c r="D14" s="57"/>
      <c r="E14" s="57" t="s">
        <v>72</v>
      </c>
      <c r="F14" s="57"/>
      <c r="G14" s="57" t="s">
        <v>72</v>
      </c>
      <c r="H14" s="57"/>
      <c r="I14" s="57" t="s">
        <v>72</v>
      </c>
      <c r="J14" s="57"/>
      <c r="K14" s="57" t="s">
        <v>72</v>
      </c>
      <c r="L14" s="57"/>
      <c r="M14" s="57" t="s">
        <v>72</v>
      </c>
      <c r="N14" s="57"/>
      <c r="O14" s="57" t="s">
        <v>72</v>
      </c>
      <c r="P14" s="57"/>
      <c r="Q14" s="57" t="s">
        <v>72</v>
      </c>
    </row>
    <row r="15" spans="2:17" s="47" customFormat="1" ht="15" customHeight="1">
      <c r="B15" s="49"/>
      <c r="C15" s="57"/>
      <c r="D15" s="57"/>
      <c r="E15" s="57"/>
      <c r="F15" s="57"/>
      <c r="G15" s="57"/>
      <c r="H15" s="57"/>
      <c r="I15" s="57"/>
      <c r="J15" s="57"/>
      <c r="K15" s="57"/>
      <c r="L15" s="57"/>
      <c r="M15" s="57"/>
      <c r="N15" s="57"/>
      <c r="O15" s="57"/>
      <c r="P15" s="57"/>
      <c r="Q15" s="57"/>
    </row>
    <row r="16" spans="2:17" s="47" customFormat="1" ht="15" customHeight="1">
      <c r="B16" s="49"/>
      <c r="C16" s="57"/>
      <c r="D16" s="57"/>
      <c r="E16" s="57"/>
      <c r="F16" s="57"/>
      <c r="G16" s="57"/>
      <c r="H16" s="57"/>
      <c r="I16" s="57"/>
      <c r="J16" s="57"/>
      <c r="K16" s="57"/>
      <c r="L16" s="57"/>
      <c r="M16" s="57"/>
      <c r="N16" s="57"/>
      <c r="O16" s="57"/>
      <c r="P16" s="57"/>
      <c r="Q16" s="57"/>
    </row>
    <row r="17" spans="2:18" ht="12.75" customHeight="1">
      <c r="B17" s="50"/>
      <c r="C17" s="51"/>
      <c r="D17" s="51"/>
      <c r="E17" s="48"/>
      <c r="F17" s="52"/>
      <c r="G17" s="51"/>
      <c r="H17" s="48"/>
      <c r="I17" s="48"/>
      <c r="J17" s="48"/>
      <c r="K17" s="51"/>
      <c r="L17" s="48"/>
      <c r="M17" s="48"/>
      <c r="N17" s="48"/>
      <c r="O17" s="48"/>
      <c r="P17" s="48"/>
      <c r="Q17" s="51"/>
      <c r="R17" s="53"/>
    </row>
    <row r="18" spans="2:18" ht="12.75" customHeight="1">
      <c r="B18" s="74" t="s">
        <v>51</v>
      </c>
      <c r="C18" s="54">
        <v>115882</v>
      </c>
      <c r="D18" s="55"/>
      <c r="E18" s="56">
        <v>165</v>
      </c>
      <c r="F18" s="57"/>
      <c r="G18" s="56">
        <v>48433</v>
      </c>
      <c r="H18" s="56"/>
      <c r="I18" s="56">
        <v>0</v>
      </c>
      <c r="J18" s="54"/>
      <c r="K18" s="56">
        <v>42266</v>
      </c>
      <c r="L18" s="56"/>
      <c r="M18" s="87">
        <f>SUM(C18:L18)</f>
        <v>206746</v>
      </c>
      <c r="N18" s="56"/>
      <c r="O18" s="87">
        <v>1724</v>
      </c>
      <c r="P18" s="56"/>
      <c r="Q18" s="58">
        <f>+M18+O18</f>
        <v>208470</v>
      </c>
      <c r="R18" s="53"/>
    </row>
    <row r="19" spans="2:18" ht="12.75" customHeight="1">
      <c r="B19" s="50"/>
      <c r="C19" s="58"/>
      <c r="D19" s="58"/>
      <c r="E19" s="56"/>
      <c r="F19" s="57"/>
      <c r="G19" s="59"/>
      <c r="H19" s="56"/>
      <c r="I19" s="56"/>
      <c r="J19" s="54"/>
      <c r="K19" s="59"/>
      <c r="L19" s="56"/>
      <c r="M19" s="87"/>
      <c r="N19" s="56"/>
      <c r="O19" s="87"/>
      <c r="P19" s="56"/>
      <c r="Q19" s="58"/>
      <c r="R19" s="53"/>
    </row>
    <row r="20" spans="1:17" s="84" customFormat="1" ht="12.75" customHeight="1">
      <c r="A20" s="80"/>
      <c r="B20" s="50" t="s">
        <v>238</v>
      </c>
      <c r="C20" s="96">
        <v>0</v>
      </c>
      <c r="D20" s="96"/>
      <c r="E20" s="96">
        <v>0</v>
      </c>
      <c r="F20" s="97"/>
      <c r="G20" s="96">
        <v>0</v>
      </c>
      <c r="H20" s="96"/>
      <c r="I20" s="96">
        <v>0</v>
      </c>
      <c r="J20" s="98"/>
      <c r="K20" s="99">
        <v>11466</v>
      </c>
      <c r="L20" s="79"/>
      <c r="M20" s="93">
        <f>SUM(C20:L20)</f>
        <v>11466</v>
      </c>
      <c r="N20" s="79"/>
      <c r="O20" s="93">
        <v>0</v>
      </c>
      <c r="P20" s="79"/>
      <c r="Q20" s="100">
        <f>+M20+O20</f>
        <v>11466</v>
      </c>
    </row>
    <row r="21" spans="2:18" ht="12.75" customHeight="1">
      <c r="B21" s="50"/>
      <c r="C21" s="58"/>
      <c r="D21" s="58"/>
      <c r="E21" s="56"/>
      <c r="F21" s="57"/>
      <c r="G21" s="59"/>
      <c r="H21" s="56"/>
      <c r="I21" s="56"/>
      <c r="J21" s="54"/>
      <c r="K21" s="59"/>
      <c r="L21" s="56"/>
      <c r="M21" s="87"/>
      <c r="N21" s="56"/>
      <c r="O21" s="87"/>
      <c r="P21" s="56"/>
      <c r="Q21" s="58"/>
      <c r="R21" s="53"/>
    </row>
    <row r="22" spans="2:18" ht="12.75" customHeight="1">
      <c r="B22" s="50" t="s">
        <v>180</v>
      </c>
      <c r="C22" s="56">
        <v>1361</v>
      </c>
      <c r="D22" s="56"/>
      <c r="E22" s="56">
        <v>0</v>
      </c>
      <c r="F22" s="60"/>
      <c r="G22" s="56">
        <v>817</v>
      </c>
      <c r="H22" s="56"/>
      <c r="I22" s="56">
        <v>0</v>
      </c>
      <c r="J22" s="60"/>
      <c r="K22" s="56">
        <v>0</v>
      </c>
      <c r="L22" s="56"/>
      <c r="M22" s="87">
        <f>SUM(C22:L22)</f>
        <v>2178</v>
      </c>
      <c r="N22" s="56"/>
      <c r="O22" s="87">
        <v>1699</v>
      </c>
      <c r="P22" s="56"/>
      <c r="Q22" s="58">
        <f>+M22+O22</f>
        <v>3877</v>
      </c>
      <c r="R22" s="53"/>
    </row>
    <row r="23" spans="2:18" ht="12.75" customHeight="1">
      <c r="B23" s="50"/>
      <c r="C23" s="56"/>
      <c r="D23" s="56"/>
      <c r="E23" s="56"/>
      <c r="F23" s="60"/>
      <c r="G23" s="56"/>
      <c r="H23" s="56"/>
      <c r="I23" s="56"/>
      <c r="J23" s="60"/>
      <c r="K23" s="56"/>
      <c r="L23" s="56"/>
      <c r="M23" s="87"/>
      <c r="N23" s="56"/>
      <c r="O23" s="87"/>
      <c r="P23" s="56"/>
      <c r="Q23" s="58"/>
      <c r="R23" s="53"/>
    </row>
    <row r="24" spans="2:18" ht="12.75" customHeight="1">
      <c r="B24" s="50" t="s">
        <v>222</v>
      </c>
      <c r="C24" s="56">
        <v>0</v>
      </c>
      <c r="D24" s="56"/>
      <c r="E24" s="81">
        <v>-165</v>
      </c>
      <c r="F24" s="60"/>
      <c r="G24" s="56">
        <v>0</v>
      </c>
      <c r="H24" s="81"/>
      <c r="I24" s="81">
        <v>0</v>
      </c>
      <c r="J24" s="60"/>
      <c r="K24" s="56">
        <v>0</v>
      </c>
      <c r="L24" s="56"/>
      <c r="M24" s="87">
        <f>SUM(C24:L24)</f>
        <v>-165</v>
      </c>
      <c r="N24" s="56"/>
      <c r="O24" s="87">
        <v>0</v>
      </c>
      <c r="P24" s="56"/>
      <c r="Q24" s="87">
        <f>+M24+O24</f>
        <v>-165</v>
      </c>
      <c r="R24" s="53"/>
    </row>
    <row r="25" spans="2:18" ht="12.75" customHeight="1">
      <c r="B25" s="50"/>
      <c r="C25" s="56"/>
      <c r="D25" s="56"/>
      <c r="E25" s="56"/>
      <c r="F25" s="60"/>
      <c r="G25" s="56"/>
      <c r="H25" s="56"/>
      <c r="I25" s="56"/>
      <c r="J25" s="60"/>
      <c r="K25" s="56"/>
      <c r="L25" s="56"/>
      <c r="M25" s="87"/>
      <c r="N25" s="56"/>
      <c r="O25" s="87"/>
      <c r="P25" s="56"/>
      <c r="Q25" s="58"/>
      <c r="R25" s="53"/>
    </row>
    <row r="26" spans="2:18" ht="12.75" customHeight="1">
      <c r="B26" s="50" t="s">
        <v>155</v>
      </c>
      <c r="C26" s="61">
        <v>0</v>
      </c>
      <c r="D26" s="61"/>
      <c r="E26" s="79">
        <v>0</v>
      </c>
      <c r="F26" s="61"/>
      <c r="G26" s="61">
        <v>0</v>
      </c>
      <c r="H26" s="79"/>
      <c r="I26" s="79">
        <v>0</v>
      </c>
      <c r="J26" s="61"/>
      <c r="K26" s="61">
        <f>+'P&amp;L'!H37</f>
        <v>18405</v>
      </c>
      <c r="L26" s="79"/>
      <c r="M26" s="87">
        <f>SUM(C26:L26)</f>
        <v>18405</v>
      </c>
      <c r="N26" s="79"/>
      <c r="O26" s="93">
        <f>+'P&amp;L'!H38</f>
        <v>11</v>
      </c>
      <c r="P26" s="79"/>
      <c r="Q26" s="58">
        <f>+M26+O26</f>
        <v>18416</v>
      </c>
      <c r="R26" s="62"/>
    </row>
    <row r="27" spans="2:18" ht="12.75" customHeight="1">
      <c r="B27" s="50"/>
      <c r="C27" s="61"/>
      <c r="D27" s="61"/>
      <c r="E27" s="79"/>
      <c r="F27" s="61"/>
      <c r="G27" s="61"/>
      <c r="H27" s="79"/>
      <c r="I27" s="79"/>
      <c r="J27" s="61"/>
      <c r="K27" s="61"/>
      <c r="L27" s="79"/>
      <c r="M27" s="87"/>
      <c r="N27" s="79"/>
      <c r="O27" s="93"/>
      <c r="P27" s="79"/>
      <c r="Q27" s="58"/>
      <c r="R27" s="62"/>
    </row>
    <row r="28" spans="2:18" ht="12.75" customHeight="1">
      <c r="B28" s="50" t="s">
        <v>241</v>
      </c>
      <c r="C28" s="61">
        <v>0</v>
      </c>
      <c r="D28" s="61"/>
      <c r="E28" s="79">
        <v>0</v>
      </c>
      <c r="F28" s="61"/>
      <c r="G28" s="61">
        <v>0</v>
      </c>
      <c r="H28" s="79"/>
      <c r="I28" s="79">
        <v>0</v>
      </c>
      <c r="J28" s="61"/>
      <c r="K28" s="61">
        <v>-5135</v>
      </c>
      <c r="L28" s="79"/>
      <c r="M28" s="87">
        <f>SUM(C28:L28)</f>
        <v>-5135</v>
      </c>
      <c r="N28" s="79"/>
      <c r="O28" s="93">
        <v>0</v>
      </c>
      <c r="P28" s="79"/>
      <c r="Q28" s="87">
        <f>+M28+O28</f>
        <v>-5135</v>
      </c>
      <c r="R28" s="62"/>
    </row>
    <row r="29" spans="2:18" ht="12.75" customHeight="1">
      <c r="B29" s="50"/>
      <c r="C29" s="63"/>
      <c r="D29" s="63"/>
      <c r="E29" s="78"/>
      <c r="F29" s="63"/>
      <c r="G29" s="63"/>
      <c r="H29" s="78"/>
      <c r="I29" s="78"/>
      <c r="J29" s="63"/>
      <c r="K29" s="63"/>
      <c r="L29" s="78"/>
      <c r="M29" s="83"/>
      <c r="N29" s="78"/>
      <c r="O29" s="83"/>
      <c r="P29" s="78"/>
      <c r="Q29" s="82"/>
      <c r="R29" s="62"/>
    </row>
    <row r="30" spans="2:18" ht="18" customHeight="1" thickBot="1">
      <c r="B30" s="71" t="s">
        <v>240</v>
      </c>
      <c r="C30" s="65">
        <f>SUM(C18:C29)</f>
        <v>117243</v>
      </c>
      <c r="D30" s="65"/>
      <c r="E30" s="65">
        <f>SUM(E18:E29)</f>
        <v>0</v>
      </c>
      <c r="F30" s="65"/>
      <c r="G30" s="65">
        <f>SUM(G18:G29)</f>
        <v>49250</v>
      </c>
      <c r="H30" s="65"/>
      <c r="I30" s="65">
        <f>SUM(I18:I29)</f>
        <v>0</v>
      </c>
      <c r="J30" s="65"/>
      <c r="K30" s="65">
        <f>SUM(K18:K29)</f>
        <v>67002</v>
      </c>
      <c r="L30" s="65"/>
      <c r="M30" s="88">
        <f>SUM(C30:L30)</f>
        <v>233495</v>
      </c>
      <c r="N30" s="65"/>
      <c r="O30" s="91">
        <f>SUM(O18:O29)</f>
        <v>3434</v>
      </c>
      <c r="P30" s="65"/>
      <c r="Q30" s="91">
        <f>+M30+O30</f>
        <v>236929</v>
      </c>
      <c r="R30" s="64"/>
    </row>
    <row r="31" spans="2:18" ht="12.75" customHeight="1">
      <c r="B31" s="50"/>
      <c r="C31" s="61"/>
      <c r="D31" s="61"/>
      <c r="E31" s="61"/>
      <c r="F31" s="61"/>
      <c r="G31" s="61"/>
      <c r="H31" s="61"/>
      <c r="I31" s="61"/>
      <c r="J31" s="61"/>
      <c r="K31" s="61"/>
      <c r="L31" s="61"/>
      <c r="M31" s="89"/>
      <c r="N31" s="61"/>
      <c r="O31" s="89"/>
      <c r="P31" s="61"/>
      <c r="Q31" s="89"/>
      <c r="R31" s="64"/>
    </row>
    <row r="32" spans="2:18" ht="12.75" customHeight="1">
      <c r="B32" s="80"/>
      <c r="C32" s="66"/>
      <c r="D32" s="66"/>
      <c r="E32" s="66"/>
      <c r="F32" s="66"/>
      <c r="G32" s="66"/>
      <c r="H32" s="66"/>
      <c r="I32" s="66"/>
      <c r="J32" s="66"/>
      <c r="K32" s="66"/>
      <c r="L32" s="66"/>
      <c r="M32" s="90"/>
      <c r="N32" s="66"/>
      <c r="O32" s="90"/>
      <c r="P32" s="66"/>
      <c r="Q32" s="90"/>
      <c r="R32" s="64"/>
    </row>
    <row r="33" spans="2:18" ht="12.75" customHeight="1">
      <c r="B33" s="50"/>
      <c r="C33" s="66"/>
      <c r="D33" s="66"/>
      <c r="E33" s="66"/>
      <c r="F33" s="66"/>
      <c r="G33" s="66"/>
      <c r="H33" s="66"/>
      <c r="I33" s="66"/>
      <c r="J33" s="66"/>
      <c r="K33" s="66"/>
      <c r="L33" s="66"/>
      <c r="M33" s="90"/>
      <c r="N33" s="66"/>
      <c r="O33" s="90"/>
      <c r="P33" s="66"/>
      <c r="Q33" s="90"/>
      <c r="R33" s="64"/>
    </row>
    <row r="34" spans="2:18" ht="12.75" customHeight="1">
      <c r="B34" s="74" t="s">
        <v>52</v>
      </c>
      <c r="C34" s="66">
        <v>117243</v>
      </c>
      <c r="D34" s="66"/>
      <c r="E34" s="66">
        <v>0</v>
      </c>
      <c r="F34" s="66"/>
      <c r="G34" s="66">
        <v>49250</v>
      </c>
      <c r="H34" s="66"/>
      <c r="I34" s="66">
        <v>0</v>
      </c>
      <c r="J34" s="66"/>
      <c r="K34" s="66">
        <v>67002</v>
      </c>
      <c r="L34" s="66"/>
      <c r="M34" s="87">
        <f>SUM(C34:L34)</f>
        <v>233495</v>
      </c>
      <c r="N34" s="66"/>
      <c r="O34" s="90">
        <v>3434</v>
      </c>
      <c r="P34" s="66"/>
      <c r="Q34" s="58">
        <f>+M34+O34</f>
        <v>236929</v>
      </c>
      <c r="R34" s="64"/>
    </row>
    <row r="35" spans="2:18" ht="12.75" customHeight="1">
      <c r="B35" s="74"/>
      <c r="C35" s="66"/>
      <c r="D35" s="66"/>
      <c r="E35" s="66"/>
      <c r="F35" s="66"/>
      <c r="G35" s="66"/>
      <c r="H35" s="66"/>
      <c r="I35" s="66"/>
      <c r="J35" s="66"/>
      <c r="K35" s="66"/>
      <c r="L35" s="66"/>
      <c r="M35" s="87"/>
      <c r="N35" s="66"/>
      <c r="O35" s="90"/>
      <c r="P35" s="66"/>
      <c r="Q35" s="58"/>
      <c r="R35" s="64"/>
    </row>
    <row r="36" spans="2:18" ht="12.75" customHeight="1">
      <c r="B36" s="50" t="s">
        <v>244</v>
      </c>
      <c r="C36" s="66">
        <v>87933</v>
      </c>
      <c r="D36" s="66"/>
      <c r="E36" s="66"/>
      <c r="F36" s="66"/>
      <c r="G36" s="66">
        <v>-49250</v>
      </c>
      <c r="H36" s="66"/>
      <c r="I36" s="66"/>
      <c r="J36" s="66"/>
      <c r="K36" s="66">
        <v>-38683</v>
      </c>
      <c r="L36" s="66"/>
      <c r="M36" s="87">
        <f>SUM(C36:L36)</f>
        <v>0</v>
      </c>
      <c r="N36" s="66"/>
      <c r="O36" s="90">
        <v>0</v>
      </c>
      <c r="P36" s="66"/>
      <c r="Q36" s="109">
        <f>+M36+O36</f>
        <v>0</v>
      </c>
      <c r="R36" s="64"/>
    </row>
    <row r="37" spans="2:18" ht="12.75" customHeight="1">
      <c r="B37" s="74"/>
      <c r="C37" s="66"/>
      <c r="D37" s="66"/>
      <c r="E37" s="66"/>
      <c r="F37" s="66"/>
      <c r="G37" s="66"/>
      <c r="H37" s="66"/>
      <c r="I37" s="66"/>
      <c r="J37" s="66"/>
      <c r="K37" s="66"/>
      <c r="L37" s="66"/>
      <c r="M37" s="87"/>
      <c r="N37" s="66"/>
      <c r="O37" s="90"/>
      <c r="P37" s="66"/>
      <c r="Q37" s="58"/>
      <c r="R37" s="64"/>
    </row>
    <row r="38" spans="2:18" ht="12.75" customHeight="1">
      <c r="B38" s="50" t="s">
        <v>249</v>
      </c>
      <c r="C38" s="66">
        <v>0</v>
      </c>
      <c r="D38" s="66"/>
      <c r="E38" s="66">
        <v>0</v>
      </c>
      <c r="F38" s="66"/>
      <c r="G38" s="66">
        <v>0</v>
      </c>
      <c r="H38" s="66"/>
      <c r="I38" s="66">
        <v>0</v>
      </c>
      <c r="J38" s="66"/>
      <c r="K38" s="66">
        <v>-192</v>
      </c>
      <c r="L38" s="66"/>
      <c r="M38" s="87">
        <f>SUM(C38:L38)</f>
        <v>-192</v>
      </c>
      <c r="N38" s="66"/>
      <c r="O38" s="90">
        <v>0</v>
      </c>
      <c r="P38" s="66"/>
      <c r="Q38" s="87">
        <f>+M38+O38</f>
        <v>-192</v>
      </c>
      <c r="R38" s="64"/>
    </row>
    <row r="39" spans="2:18" ht="12.75" customHeight="1">
      <c r="B39" s="74"/>
      <c r="C39" s="66"/>
      <c r="D39" s="66"/>
      <c r="E39" s="66"/>
      <c r="F39" s="66"/>
      <c r="G39" s="66"/>
      <c r="H39" s="66"/>
      <c r="I39" s="66"/>
      <c r="J39" s="66"/>
      <c r="K39" s="66"/>
      <c r="L39" s="66"/>
      <c r="M39" s="87"/>
      <c r="N39" s="66"/>
      <c r="O39" s="90"/>
      <c r="P39" s="66"/>
      <c r="Q39" s="58"/>
      <c r="R39" s="64"/>
    </row>
    <row r="40" spans="2:18" ht="12.75" customHeight="1">
      <c r="B40" s="50" t="s">
        <v>155</v>
      </c>
      <c r="C40" s="61">
        <v>0</v>
      </c>
      <c r="D40" s="61"/>
      <c r="E40" s="56">
        <v>0</v>
      </c>
      <c r="F40" s="61"/>
      <c r="G40" s="61">
        <v>0</v>
      </c>
      <c r="H40" s="56"/>
      <c r="I40" s="56">
        <v>0</v>
      </c>
      <c r="J40" s="61"/>
      <c r="K40" s="61">
        <f>+'P&amp;L'!F37</f>
        <v>29115</v>
      </c>
      <c r="L40" s="56"/>
      <c r="M40" s="87">
        <f>SUM(C40:L40)</f>
        <v>29115</v>
      </c>
      <c r="N40" s="56"/>
      <c r="O40" s="87">
        <f>+'P&amp;L'!F38</f>
        <v>80</v>
      </c>
      <c r="P40" s="56"/>
      <c r="Q40" s="58">
        <f>+M40+O40</f>
        <v>29195</v>
      </c>
      <c r="R40" s="62"/>
    </row>
    <row r="41" spans="2:18" ht="12.75" customHeight="1">
      <c r="B41" s="50"/>
      <c r="C41" s="61"/>
      <c r="D41" s="61"/>
      <c r="E41" s="56"/>
      <c r="F41" s="61"/>
      <c r="G41" s="61"/>
      <c r="H41" s="56"/>
      <c r="I41" s="56"/>
      <c r="J41" s="61"/>
      <c r="K41" s="61"/>
      <c r="L41" s="56"/>
      <c r="M41" s="87"/>
      <c r="N41" s="56"/>
      <c r="O41" s="87"/>
      <c r="P41" s="56"/>
      <c r="Q41" s="58"/>
      <c r="R41" s="62"/>
    </row>
    <row r="42" spans="2:18" ht="12.75" customHeight="1">
      <c r="B42" s="50" t="s">
        <v>243</v>
      </c>
      <c r="C42" s="61">
        <v>0</v>
      </c>
      <c r="D42" s="61"/>
      <c r="E42" s="56">
        <v>0</v>
      </c>
      <c r="F42" s="61"/>
      <c r="G42" s="61">
        <v>0</v>
      </c>
      <c r="H42" s="56"/>
      <c r="I42" s="56">
        <v>5614</v>
      </c>
      <c r="J42" s="61"/>
      <c r="K42" s="61">
        <v>0</v>
      </c>
      <c r="L42" s="56"/>
      <c r="M42" s="87">
        <f>SUM(C42:L42)</f>
        <v>5614</v>
      </c>
      <c r="N42" s="56"/>
      <c r="O42" s="87">
        <v>0</v>
      </c>
      <c r="P42" s="56"/>
      <c r="Q42" s="58">
        <f>+M42+O42</f>
        <v>5614</v>
      </c>
      <c r="R42" s="62"/>
    </row>
    <row r="43" spans="2:18" ht="12.75" customHeight="1">
      <c r="B43" s="50"/>
      <c r="C43" s="61"/>
      <c r="D43" s="61"/>
      <c r="E43" s="56"/>
      <c r="F43" s="61"/>
      <c r="G43" s="61"/>
      <c r="H43" s="56"/>
      <c r="I43" s="56"/>
      <c r="J43" s="61"/>
      <c r="K43" s="61"/>
      <c r="L43" s="56"/>
      <c r="M43" s="87"/>
      <c r="N43" s="56"/>
      <c r="O43" s="87"/>
      <c r="P43" s="56"/>
      <c r="Q43" s="58"/>
      <c r="R43" s="62"/>
    </row>
    <row r="44" spans="2:18" ht="12.75" customHeight="1">
      <c r="B44" s="50" t="s">
        <v>241</v>
      </c>
      <c r="C44" s="61">
        <v>0</v>
      </c>
      <c r="D44" s="61"/>
      <c r="E44" s="79">
        <v>0</v>
      </c>
      <c r="F44" s="61"/>
      <c r="G44" s="61">
        <v>0</v>
      </c>
      <c r="H44" s="79"/>
      <c r="I44" s="79">
        <v>0</v>
      </c>
      <c r="J44" s="61"/>
      <c r="K44" s="61">
        <v>-5206</v>
      </c>
      <c r="L44" s="79"/>
      <c r="M44" s="87">
        <f>SUM(C44:L44)</f>
        <v>-5206</v>
      </c>
      <c r="N44" s="79"/>
      <c r="O44" s="93">
        <v>0</v>
      </c>
      <c r="P44" s="79"/>
      <c r="Q44" s="87">
        <f>+M44+O44</f>
        <v>-5206</v>
      </c>
      <c r="R44" s="62"/>
    </row>
    <row r="45" spans="2:18" ht="12.75" customHeight="1">
      <c r="B45" s="50"/>
      <c r="C45" s="61"/>
      <c r="D45" s="61"/>
      <c r="E45" s="56"/>
      <c r="F45" s="61"/>
      <c r="G45" s="61"/>
      <c r="H45" s="56"/>
      <c r="I45" s="56"/>
      <c r="J45" s="61"/>
      <c r="K45" s="61"/>
      <c r="L45" s="56"/>
      <c r="M45" s="87"/>
      <c r="N45" s="56"/>
      <c r="O45" s="87"/>
      <c r="P45" s="56"/>
      <c r="Q45" s="58"/>
      <c r="R45" s="62"/>
    </row>
    <row r="46" spans="2:18" ht="18" customHeight="1" thickBot="1">
      <c r="B46" s="71" t="s">
        <v>245</v>
      </c>
      <c r="C46" s="102">
        <f>SUM(C34:C45)</f>
        <v>205176</v>
      </c>
      <c r="D46" s="102"/>
      <c r="E46" s="102">
        <f>SUM(E34:E45)</f>
        <v>0</v>
      </c>
      <c r="F46" s="102"/>
      <c r="G46" s="102">
        <f>SUM(G34:G45)</f>
        <v>0</v>
      </c>
      <c r="H46" s="102"/>
      <c r="I46" s="102">
        <f>SUM(I34:I45)</f>
        <v>5614</v>
      </c>
      <c r="J46" s="102"/>
      <c r="K46" s="102">
        <f>SUM(K34:K45)</f>
        <v>52036</v>
      </c>
      <c r="L46" s="102"/>
      <c r="M46" s="103">
        <f>SUM(M34:M45)</f>
        <v>262826</v>
      </c>
      <c r="N46" s="102"/>
      <c r="O46" s="103">
        <f>SUM(O34:O45)</f>
        <v>3514</v>
      </c>
      <c r="P46" s="102"/>
      <c r="Q46" s="103">
        <f>SUM(Q34:Q45)</f>
        <v>266340</v>
      </c>
      <c r="R46" s="64"/>
    </row>
    <row r="47" spans="2:18" ht="12.75" customHeight="1">
      <c r="B47" s="50"/>
      <c r="C47" s="61"/>
      <c r="D47" s="61"/>
      <c r="E47" s="61"/>
      <c r="F47" s="61"/>
      <c r="G47" s="61"/>
      <c r="H47" s="61"/>
      <c r="I47" s="61"/>
      <c r="J47" s="61"/>
      <c r="K47" s="61"/>
      <c r="L47" s="61"/>
      <c r="M47" s="89"/>
      <c r="N47" s="61"/>
      <c r="O47" s="89"/>
      <c r="P47" s="61"/>
      <c r="Q47" s="89"/>
      <c r="R47" s="64"/>
    </row>
    <row r="48" spans="2:18" ht="12.75" customHeight="1">
      <c r="B48" s="77"/>
      <c r="C48" s="61"/>
      <c r="D48" s="61"/>
      <c r="E48" s="61"/>
      <c r="F48" s="61"/>
      <c r="G48" s="61"/>
      <c r="H48" s="61"/>
      <c r="I48" s="61"/>
      <c r="J48" s="61"/>
      <c r="K48" s="61"/>
      <c r="L48" s="61"/>
      <c r="M48" s="89"/>
      <c r="N48" s="61"/>
      <c r="O48" s="89"/>
      <c r="P48" s="61"/>
      <c r="Q48" s="89"/>
      <c r="R48" s="64"/>
    </row>
    <row r="49" spans="2:18" ht="13.5" customHeight="1">
      <c r="B49" s="342" t="s">
        <v>348</v>
      </c>
      <c r="C49" s="343"/>
      <c r="D49" s="343"/>
      <c r="E49" s="343"/>
      <c r="F49" s="343"/>
      <c r="G49" s="343"/>
      <c r="H49" s="343"/>
      <c r="I49" s="343"/>
      <c r="J49" s="343"/>
      <c r="K49" s="343"/>
      <c r="L49" s="343"/>
      <c r="M49" s="343"/>
      <c r="N49" s="343"/>
      <c r="O49" s="343"/>
      <c r="P49" s="343"/>
      <c r="Q49" s="343"/>
      <c r="R49" s="64"/>
    </row>
    <row r="50" spans="2:18" ht="3.75" customHeight="1">
      <c r="B50" s="343"/>
      <c r="C50" s="343"/>
      <c r="D50" s="343"/>
      <c r="E50" s="343"/>
      <c r="F50" s="343"/>
      <c r="G50" s="343"/>
      <c r="H50" s="343"/>
      <c r="I50" s="343"/>
      <c r="J50" s="343"/>
      <c r="K50" s="343"/>
      <c r="L50" s="343"/>
      <c r="M50" s="343"/>
      <c r="N50" s="343"/>
      <c r="O50" s="343"/>
      <c r="P50" s="343"/>
      <c r="Q50" s="343"/>
      <c r="R50" s="53"/>
    </row>
    <row r="51" spans="2:18" ht="15">
      <c r="B51" s="67"/>
      <c r="C51" s="50"/>
      <c r="D51" s="50"/>
      <c r="E51" s="50"/>
      <c r="F51" s="50"/>
      <c r="G51" s="50"/>
      <c r="H51" s="50"/>
      <c r="I51" s="50"/>
      <c r="J51" s="50"/>
      <c r="K51" s="50"/>
      <c r="L51" s="50"/>
      <c r="M51" s="74"/>
      <c r="N51" s="50"/>
      <c r="O51" s="74"/>
      <c r="P51" s="50"/>
      <c r="Q51" s="74"/>
      <c r="R51" s="53"/>
    </row>
    <row r="52" spans="2:18" ht="15">
      <c r="B52" s="67"/>
      <c r="C52" s="50"/>
      <c r="D52" s="50"/>
      <c r="E52" s="50"/>
      <c r="F52" s="50"/>
      <c r="G52" s="50"/>
      <c r="H52" s="50"/>
      <c r="I52" s="50"/>
      <c r="J52" s="50"/>
      <c r="K52" s="50"/>
      <c r="L52" s="50"/>
      <c r="M52" s="74"/>
      <c r="N52" s="50"/>
      <c r="O52" s="74"/>
      <c r="P52" s="50"/>
      <c r="Q52" s="74"/>
      <c r="R52" s="53"/>
    </row>
    <row r="53" spans="2:18" ht="15">
      <c r="B53" s="67"/>
      <c r="C53" s="50"/>
      <c r="D53" s="50"/>
      <c r="E53" s="50"/>
      <c r="F53" s="50"/>
      <c r="G53" s="50"/>
      <c r="H53" s="50"/>
      <c r="I53" s="50"/>
      <c r="J53" s="50"/>
      <c r="K53" s="50"/>
      <c r="L53" s="50"/>
      <c r="M53" s="74"/>
      <c r="N53" s="50"/>
      <c r="O53" s="74"/>
      <c r="P53" s="50"/>
      <c r="Q53" s="74"/>
      <c r="R53" s="53"/>
    </row>
    <row r="54" spans="2:18" ht="9.75" customHeight="1">
      <c r="B54" s="67"/>
      <c r="C54" s="50"/>
      <c r="D54" s="50"/>
      <c r="E54" s="50"/>
      <c r="F54" s="50"/>
      <c r="G54" s="50"/>
      <c r="H54" s="50"/>
      <c r="I54" s="50"/>
      <c r="J54" s="50"/>
      <c r="K54" s="50"/>
      <c r="L54" s="50"/>
      <c r="M54" s="74"/>
      <c r="N54" s="50"/>
      <c r="O54" s="74"/>
      <c r="P54" s="50"/>
      <c r="Q54" s="74"/>
      <c r="R54" s="53"/>
    </row>
    <row r="55" spans="2:18" ht="15">
      <c r="B55" s="67"/>
      <c r="C55" s="50"/>
      <c r="D55" s="50"/>
      <c r="E55" s="50"/>
      <c r="F55" s="50"/>
      <c r="G55" s="50"/>
      <c r="H55" s="50"/>
      <c r="I55" s="50"/>
      <c r="J55" s="50"/>
      <c r="K55" s="50"/>
      <c r="L55" s="50"/>
      <c r="M55" s="74"/>
      <c r="N55" s="50"/>
      <c r="O55" s="74"/>
      <c r="P55" s="50"/>
      <c r="Q55" s="74"/>
      <c r="R55" s="53"/>
    </row>
    <row r="56" spans="2:18" ht="9.75" customHeight="1">
      <c r="B56" s="67"/>
      <c r="C56" s="50"/>
      <c r="D56" s="50"/>
      <c r="E56" s="50"/>
      <c r="F56" s="50"/>
      <c r="G56" s="50"/>
      <c r="H56" s="50"/>
      <c r="I56" s="50"/>
      <c r="J56" s="50"/>
      <c r="K56" s="50"/>
      <c r="L56" s="50"/>
      <c r="M56" s="74"/>
      <c r="N56" s="50"/>
      <c r="O56" s="74"/>
      <c r="P56" s="50"/>
      <c r="Q56" s="74"/>
      <c r="R56" s="53"/>
    </row>
    <row r="57" spans="2:18" ht="15">
      <c r="B57" s="67"/>
      <c r="C57" s="50"/>
      <c r="D57" s="50"/>
      <c r="E57" s="50"/>
      <c r="F57" s="50"/>
      <c r="G57" s="50"/>
      <c r="H57" s="50"/>
      <c r="I57" s="50"/>
      <c r="J57" s="50"/>
      <c r="K57" s="50"/>
      <c r="L57" s="50"/>
      <c r="M57" s="74"/>
      <c r="N57" s="50"/>
      <c r="O57" s="74"/>
      <c r="P57" s="50"/>
      <c r="Q57" s="74"/>
      <c r="R57" s="53"/>
    </row>
    <row r="58" spans="2:18" ht="9.75" customHeight="1">
      <c r="B58" s="67"/>
      <c r="C58" s="50"/>
      <c r="D58" s="50"/>
      <c r="E58" s="50"/>
      <c r="F58" s="50"/>
      <c r="G58" s="50"/>
      <c r="H58" s="50"/>
      <c r="I58" s="50"/>
      <c r="J58" s="50"/>
      <c r="K58" s="50"/>
      <c r="L58" s="50"/>
      <c r="M58" s="74"/>
      <c r="N58" s="50"/>
      <c r="O58" s="74"/>
      <c r="P58" s="50"/>
      <c r="Q58" s="74"/>
      <c r="R58" s="53"/>
    </row>
    <row r="59" spans="2:18" ht="15">
      <c r="B59" s="67"/>
      <c r="C59" s="50"/>
      <c r="D59" s="50"/>
      <c r="E59" s="50"/>
      <c r="F59" s="50"/>
      <c r="G59" s="50"/>
      <c r="H59" s="50"/>
      <c r="I59" s="50"/>
      <c r="J59" s="50"/>
      <c r="K59" s="50"/>
      <c r="L59" s="50"/>
      <c r="M59" s="74"/>
      <c r="N59" s="50"/>
      <c r="O59" s="74"/>
      <c r="P59" s="50"/>
      <c r="Q59" s="74"/>
      <c r="R59" s="53"/>
    </row>
    <row r="60" spans="2:18" ht="9.75" customHeight="1">
      <c r="B60" s="67"/>
      <c r="C60" s="50"/>
      <c r="D60" s="50"/>
      <c r="E60" s="50"/>
      <c r="F60" s="50"/>
      <c r="G60" s="50"/>
      <c r="H60" s="50"/>
      <c r="I60" s="50"/>
      <c r="J60" s="50"/>
      <c r="K60" s="50"/>
      <c r="L60" s="50"/>
      <c r="M60" s="74"/>
      <c r="N60" s="50"/>
      <c r="O60" s="74"/>
      <c r="P60" s="50"/>
      <c r="Q60" s="74"/>
      <c r="R60" s="53"/>
    </row>
    <row r="61" spans="2:18" ht="15">
      <c r="B61" s="67"/>
      <c r="C61" s="50"/>
      <c r="D61" s="50"/>
      <c r="E61" s="50"/>
      <c r="F61" s="50"/>
      <c r="G61" s="50"/>
      <c r="H61" s="50"/>
      <c r="I61" s="50"/>
      <c r="J61" s="50"/>
      <c r="K61" s="50"/>
      <c r="L61" s="50"/>
      <c r="M61" s="74"/>
      <c r="N61" s="50"/>
      <c r="O61" s="74"/>
      <c r="P61" s="50"/>
      <c r="Q61" s="74"/>
      <c r="R61" s="53"/>
    </row>
    <row r="62" spans="2:18" ht="9.75" customHeight="1">
      <c r="B62" s="67"/>
      <c r="C62" s="50"/>
      <c r="D62" s="50"/>
      <c r="E62" s="50"/>
      <c r="F62" s="50"/>
      <c r="G62" s="50"/>
      <c r="H62" s="50"/>
      <c r="I62" s="50"/>
      <c r="J62" s="50"/>
      <c r="K62" s="50"/>
      <c r="L62" s="50"/>
      <c r="M62" s="74"/>
      <c r="N62" s="50"/>
      <c r="O62" s="74"/>
      <c r="P62" s="50"/>
      <c r="Q62" s="74"/>
      <c r="R62" s="53"/>
    </row>
    <row r="63" spans="2:18" ht="15">
      <c r="B63" s="67"/>
      <c r="C63" s="50"/>
      <c r="D63" s="50"/>
      <c r="E63" s="50"/>
      <c r="F63" s="50"/>
      <c r="G63" s="50"/>
      <c r="H63" s="50"/>
      <c r="I63" s="50"/>
      <c r="J63" s="50"/>
      <c r="K63" s="50"/>
      <c r="L63" s="50"/>
      <c r="M63" s="74"/>
      <c r="N63" s="50"/>
      <c r="O63" s="74"/>
      <c r="P63" s="50"/>
      <c r="Q63" s="74"/>
      <c r="R63" s="53"/>
    </row>
    <row r="64" spans="2:18" ht="9.75" customHeight="1">
      <c r="B64" s="67"/>
      <c r="C64" s="50"/>
      <c r="D64" s="50"/>
      <c r="E64" s="50"/>
      <c r="F64" s="50"/>
      <c r="G64" s="50"/>
      <c r="H64" s="50"/>
      <c r="I64" s="50"/>
      <c r="J64" s="50"/>
      <c r="K64" s="50"/>
      <c r="L64" s="50"/>
      <c r="M64" s="74"/>
      <c r="N64" s="50"/>
      <c r="O64" s="74"/>
      <c r="P64" s="50"/>
      <c r="Q64" s="74"/>
      <c r="R64" s="53"/>
    </row>
    <row r="65" spans="2:18" ht="15">
      <c r="B65" s="67"/>
      <c r="C65" s="50"/>
      <c r="D65" s="50"/>
      <c r="E65" s="50"/>
      <c r="F65" s="50"/>
      <c r="G65" s="50"/>
      <c r="H65" s="50"/>
      <c r="I65" s="50"/>
      <c r="J65" s="50"/>
      <c r="K65" s="50"/>
      <c r="L65" s="50"/>
      <c r="M65" s="74"/>
      <c r="N65" s="50"/>
      <c r="O65" s="74"/>
      <c r="P65" s="50"/>
      <c r="Q65" s="74"/>
      <c r="R65" s="53"/>
    </row>
    <row r="66" spans="2:18" ht="9.75" customHeight="1">
      <c r="B66" s="67"/>
      <c r="C66" s="50"/>
      <c r="D66" s="50"/>
      <c r="E66" s="50"/>
      <c r="F66" s="50"/>
      <c r="G66" s="50"/>
      <c r="H66" s="50"/>
      <c r="I66" s="50"/>
      <c r="J66" s="50"/>
      <c r="K66" s="50"/>
      <c r="L66" s="50"/>
      <c r="M66" s="74"/>
      <c r="N66" s="50"/>
      <c r="O66" s="74"/>
      <c r="P66" s="50"/>
      <c r="Q66" s="74"/>
      <c r="R66" s="53"/>
    </row>
    <row r="67" spans="2:18" ht="15">
      <c r="B67" s="67"/>
      <c r="C67" s="50"/>
      <c r="D67" s="50"/>
      <c r="E67" s="50"/>
      <c r="F67" s="50"/>
      <c r="G67" s="50"/>
      <c r="H67" s="50"/>
      <c r="I67" s="50"/>
      <c r="J67" s="50"/>
      <c r="K67" s="50"/>
      <c r="L67" s="50"/>
      <c r="M67" s="74"/>
      <c r="N67" s="50"/>
      <c r="O67" s="74"/>
      <c r="P67" s="50"/>
      <c r="Q67" s="74"/>
      <c r="R67" s="53"/>
    </row>
    <row r="68" spans="2:18" ht="9.75" customHeight="1">
      <c r="B68" s="67"/>
      <c r="C68" s="50"/>
      <c r="D68" s="50"/>
      <c r="E68" s="50"/>
      <c r="F68" s="50"/>
      <c r="G68" s="50"/>
      <c r="H68" s="50"/>
      <c r="I68" s="50"/>
      <c r="J68" s="50"/>
      <c r="K68" s="50"/>
      <c r="L68" s="50"/>
      <c r="M68" s="74"/>
      <c r="N68" s="50"/>
      <c r="O68" s="74"/>
      <c r="P68" s="50"/>
      <c r="Q68" s="74"/>
      <c r="R68" s="53"/>
    </row>
    <row r="69" spans="2:18" ht="15">
      <c r="B69" s="67"/>
      <c r="C69" s="50"/>
      <c r="D69" s="50"/>
      <c r="E69" s="50"/>
      <c r="F69" s="50"/>
      <c r="G69" s="50"/>
      <c r="H69" s="50"/>
      <c r="I69" s="50"/>
      <c r="J69" s="50"/>
      <c r="K69" s="50"/>
      <c r="L69" s="50"/>
      <c r="M69" s="74"/>
      <c r="N69" s="50"/>
      <c r="O69" s="74"/>
      <c r="P69" s="50"/>
      <c r="Q69" s="74"/>
      <c r="R69" s="53"/>
    </row>
    <row r="70" spans="2:18" ht="15">
      <c r="B70" s="67"/>
      <c r="C70" s="50"/>
      <c r="D70" s="50"/>
      <c r="E70" s="50"/>
      <c r="F70" s="50"/>
      <c r="G70" s="50"/>
      <c r="H70" s="50"/>
      <c r="I70" s="50"/>
      <c r="J70" s="50"/>
      <c r="K70" s="50"/>
      <c r="L70" s="50"/>
      <c r="M70" s="74"/>
      <c r="N70" s="50"/>
      <c r="O70" s="74"/>
      <c r="P70" s="50"/>
      <c r="Q70" s="74"/>
      <c r="R70" s="53"/>
    </row>
    <row r="71" spans="2:17" ht="15">
      <c r="B71" s="50"/>
      <c r="C71" s="67"/>
      <c r="D71" s="67"/>
      <c r="E71" s="67"/>
      <c r="F71" s="67"/>
      <c r="G71" s="67"/>
      <c r="H71" s="67"/>
      <c r="I71" s="67"/>
      <c r="J71" s="67"/>
      <c r="K71" s="67"/>
      <c r="L71" s="67"/>
      <c r="M71" s="52"/>
      <c r="N71" s="67"/>
      <c r="O71" s="52"/>
      <c r="P71" s="67"/>
      <c r="Q71" s="52"/>
    </row>
    <row r="72" spans="2:17" ht="15">
      <c r="B72" s="50"/>
      <c r="C72" s="67"/>
      <c r="D72" s="67"/>
      <c r="E72" s="67"/>
      <c r="F72" s="67"/>
      <c r="G72" s="67"/>
      <c r="H72" s="67"/>
      <c r="I72" s="67"/>
      <c r="J72" s="67"/>
      <c r="K72" s="67"/>
      <c r="L72" s="67"/>
      <c r="M72" s="52"/>
      <c r="N72" s="67"/>
      <c r="O72" s="52"/>
      <c r="P72" s="67"/>
      <c r="Q72" s="52"/>
    </row>
    <row r="73" spans="2:17" ht="15">
      <c r="B73" s="50"/>
      <c r="C73" s="67"/>
      <c r="D73" s="67"/>
      <c r="E73" s="67"/>
      <c r="F73" s="67"/>
      <c r="G73" s="67"/>
      <c r="H73" s="67"/>
      <c r="I73" s="67"/>
      <c r="J73" s="67"/>
      <c r="K73" s="67"/>
      <c r="L73" s="67"/>
      <c r="M73" s="52"/>
      <c r="N73" s="67"/>
      <c r="O73" s="52"/>
      <c r="P73" s="67"/>
      <c r="Q73" s="52"/>
    </row>
    <row r="74" spans="2:17" ht="15">
      <c r="B74" s="50"/>
      <c r="C74" s="67"/>
      <c r="D74" s="67"/>
      <c r="E74" s="67"/>
      <c r="F74" s="67"/>
      <c r="G74" s="67"/>
      <c r="H74" s="67"/>
      <c r="I74" s="67"/>
      <c r="J74" s="67"/>
      <c r="K74" s="67"/>
      <c r="L74" s="67"/>
      <c r="M74" s="52"/>
      <c r="N74" s="67"/>
      <c r="O74" s="52"/>
      <c r="P74" s="67"/>
      <c r="Q74" s="52"/>
    </row>
    <row r="75" spans="2:17" ht="15">
      <c r="B75" s="50"/>
      <c r="C75" s="67"/>
      <c r="D75" s="67"/>
      <c r="E75" s="67"/>
      <c r="F75" s="67"/>
      <c r="G75" s="67"/>
      <c r="H75" s="67"/>
      <c r="I75" s="67"/>
      <c r="J75" s="67"/>
      <c r="K75" s="67"/>
      <c r="L75" s="67"/>
      <c r="M75" s="52"/>
      <c r="N75" s="67"/>
      <c r="O75" s="52"/>
      <c r="P75" s="67"/>
      <c r="Q75" s="52"/>
    </row>
    <row r="134" spans="2:10" ht="38.25" customHeight="1">
      <c r="B134" s="73"/>
      <c r="C134" s="107"/>
      <c r="D134" s="107"/>
      <c r="E134" s="107"/>
      <c r="F134" s="107"/>
      <c r="G134" s="107"/>
      <c r="H134" s="107"/>
      <c r="I134" s="107"/>
      <c r="J134" s="107"/>
    </row>
    <row r="135" spans="2:10" ht="12.75">
      <c r="B135" s="106"/>
      <c r="C135" s="110"/>
      <c r="D135" s="110"/>
      <c r="E135" s="110"/>
      <c r="F135" s="110"/>
      <c r="G135" s="110"/>
      <c r="H135" s="110"/>
      <c r="I135" s="110"/>
      <c r="J135" s="110"/>
    </row>
    <row r="136" spans="2:10" ht="51.75" customHeight="1">
      <c r="B136" s="80"/>
      <c r="C136" s="105"/>
      <c r="D136" s="105"/>
      <c r="E136" s="105"/>
      <c r="F136" s="105"/>
      <c r="G136" s="105"/>
      <c r="H136" s="105"/>
      <c r="I136" s="105"/>
      <c r="J136" s="105"/>
    </row>
    <row r="144" ht="9" customHeight="1">
      <c r="B144" s="80"/>
    </row>
    <row r="145" ht="6" customHeight="1"/>
    <row r="251" ht="12.75">
      <c r="B251" s="53" t="s">
        <v>50</v>
      </c>
    </row>
    <row r="252" ht="12.75">
      <c r="B252" s="53" t="s">
        <v>49</v>
      </c>
    </row>
    <row r="264" spans="2:10" ht="12.75">
      <c r="B264" s="80"/>
      <c r="C264" s="105"/>
      <c r="D264" s="105"/>
      <c r="E264" s="105"/>
      <c r="F264" s="105"/>
      <c r="G264" s="105"/>
      <c r="H264" s="105"/>
      <c r="I264" s="105"/>
      <c r="J264" s="105"/>
    </row>
    <row r="265" spans="2:10" ht="12.75">
      <c r="B265" s="80"/>
      <c r="C265" s="105"/>
      <c r="D265" s="105"/>
      <c r="E265" s="105"/>
      <c r="F265" s="105"/>
      <c r="G265" s="105"/>
      <c r="H265" s="105"/>
      <c r="I265" s="105"/>
      <c r="J265" s="105"/>
    </row>
    <row r="266" spans="2:10" ht="12.75">
      <c r="B266" s="80"/>
      <c r="C266" s="105"/>
      <c r="D266" s="105"/>
      <c r="E266" s="105"/>
      <c r="F266" s="105"/>
      <c r="G266" s="105"/>
      <c r="H266" s="105"/>
      <c r="I266" s="105"/>
      <c r="J266" s="105"/>
    </row>
    <row r="267" spans="2:10" ht="12.75">
      <c r="B267" s="80"/>
      <c r="C267" s="105"/>
      <c r="D267" s="105"/>
      <c r="E267" s="105"/>
      <c r="F267" s="105"/>
      <c r="G267" s="105"/>
      <c r="H267" s="105"/>
      <c r="I267" s="105"/>
      <c r="J267" s="105"/>
    </row>
    <row r="268" spans="2:10" ht="12.75">
      <c r="B268" s="80"/>
      <c r="C268" s="105"/>
      <c r="D268" s="105"/>
      <c r="E268" s="105"/>
      <c r="F268" s="105"/>
      <c r="G268" s="105"/>
      <c r="H268" s="105"/>
      <c r="I268" s="105"/>
      <c r="J268" s="105"/>
    </row>
    <row r="269" spans="2:10" ht="12.75">
      <c r="B269" s="80"/>
      <c r="C269" s="105"/>
      <c r="D269" s="105"/>
      <c r="E269" s="105"/>
      <c r="F269" s="105"/>
      <c r="G269" s="105"/>
      <c r="H269" s="105"/>
      <c r="I269" s="105"/>
      <c r="J269" s="105"/>
    </row>
    <row r="270" spans="2:10" ht="12.75">
      <c r="B270" s="80"/>
      <c r="C270" s="105"/>
      <c r="D270" s="105"/>
      <c r="E270" s="105"/>
      <c r="F270" s="105"/>
      <c r="G270" s="105"/>
      <c r="H270" s="105"/>
      <c r="I270" s="105"/>
      <c r="J270" s="105"/>
    </row>
    <row r="271" spans="2:10" ht="12.75">
      <c r="B271" s="80"/>
      <c r="C271" s="105"/>
      <c r="D271" s="105"/>
      <c r="E271" s="105"/>
      <c r="F271" s="105"/>
      <c r="G271" s="105"/>
      <c r="H271" s="105"/>
      <c r="I271" s="105"/>
      <c r="J271" s="105"/>
    </row>
    <row r="272" spans="2:10" ht="12.75">
      <c r="B272" s="80"/>
      <c r="C272" s="105"/>
      <c r="D272" s="105"/>
      <c r="E272" s="105"/>
      <c r="F272" s="105"/>
      <c r="G272" s="105"/>
      <c r="H272" s="105"/>
      <c r="I272" s="105"/>
      <c r="J272" s="105"/>
    </row>
    <row r="273" spans="2:10" ht="12.75">
      <c r="B273" s="80"/>
      <c r="C273" s="105"/>
      <c r="D273" s="105"/>
      <c r="E273" s="105"/>
      <c r="F273" s="105"/>
      <c r="G273" s="105"/>
      <c r="H273" s="105"/>
      <c r="I273" s="105"/>
      <c r="J273" s="105"/>
    </row>
    <row r="296" spans="2:10" ht="12.75">
      <c r="B296" s="73"/>
      <c r="C296" s="107"/>
      <c r="D296" s="107"/>
      <c r="E296" s="107"/>
      <c r="F296" s="107"/>
      <c r="G296" s="107"/>
      <c r="H296" s="107"/>
      <c r="I296" s="107"/>
      <c r="J296" s="107"/>
    </row>
  </sheetData>
  <mergeCells count="1">
    <mergeCell ref="B49:Q50"/>
  </mergeCells>
  <printOptions/>
  <pageMargins left="1" right="0" top="0.29" bottom="0.26" header="0.29" footer="0.41"/>
  <pageSetup fitToHeight="1" fitToWidth="1" horizontalDpi="600" verticalDpi="600" orientation="landscape" paperSize="9" scale="74" r:id="rId2"/>
  <headerFooter alignWithMargins="0">
    <oddFooter>&amp;C11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PYT Jewel &amp; Time</dc:creator>
  <cp:keywords/>
  <dc:description/>
  <cp:lastModifiedBy>User</cp:lastModifiedBy>
  <cp:lastPrinted>2008-09-22T01:43:15Z</cp:lastPrinted>
  <dcterms:created xsi:type="dcterms:W3CDTF">2003-10-30T07:33:29Z</dcterms:created>
  <dcterms:modified xsi:type="dcterms:W3CDTF">2008-09-25T09:58:09Z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-93265855</vt:i4>
  </property>
  <property fmtid="{D5CDD505-2E9C-101B-9397-08002B2CF9AE}" pid="3" name="_EmailSubject">
    <vt:lpwstr>PKHB- Q4 2008 Quarterly Announcement</vt:lpwstr>
  </property>
  <property fmtid="{D5CDD505-2E9C-101B-9397-08002B2CF9AE}" pid="4" name="_AuthorEmail">
    <vt:lpwstr>shkoh@pohkong.com.my</vt:lpwstr>
  </property>
  <property fmtid="{D5CDD505-2E9C-101B-9397-08002B2CF9AE}" pid="5" name="_AuthorEmailDisplayName">
    <vt:lpwstr>KOH</vt:lpwstr>
  </property>
  <property fmtid="{D5CDD505-2E9C-101B-9397-08002B2CF9AE}" pid="6" name="_PreviousAdHocReviewCycleID">
    <vt:i4>632207056</vt:i4>
  </property>
  <property fmtid="{D5CDD505-2E9C-101B-9397-08002B2CF9AE}" pid="7" name="_ReviewingToolsShownOnce">
    <vt:lpwstr/>
  </property>
</Properties>
</file>